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ANBAN\2020\Báo cáo\"/>
    </mc:Choice>
  </mc:AlternateContent>
  <bookViews>
    <workbookView xWindow="0" yWindow="0" windowWidth="20490" windowHeight="7575" tabRatio="648" activeTab="2"/>
  </bookViews>
  <sheets>
    <sheet name="Bieu 1A" sheetId="4" r:id="rId1"/>
    <sheet name="Bieu 1B" sheetId="5" r:id="rId2"/>
    <sheet name="Bieu 1C" sheetId="8"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F51" i="8" l="1"/>
  <c r="F37" i="8"/>
  <c r="F23" i="8"/>
  <c r="P25" i="5"/>
  <c r="P34" i="4"/>
  <c r="P33" i="4"/>
  <c r="P24" i="4"/>
  <c r="J32" i="4"/>
  <c r="D23" i="8"/>
  <c r="C20" i="8"/>
  <c r="C17" i="8"/>
  <c r="C16" i="8"/>
  <c r="C15" i="8"/>
  <c r="C13" i="8"/>
  <c r="C12" i="8"/>
  <c r="C11" i="8"/>
  <c r="C22" i="8"/>
  <c r="C19" i="8"/>
  <c r="C23" i="8"/>
  <c r="O24" i="4"/>
  <c r="F11" i="14"/>
  <c r="F12" i="14"/>
  <c r="J11" i="14"/>
  <c r="J12" i="14"/>
  <c r="C12" i="14"/>
  <c r="C11" i="14"/>
  <c r="F26" i="14"/>
  <c r="C26" i="14"/>
  <c r="E33" i="4"/>
  <c r="D33" i="4"/>
  <c r="E24" i="4"/>
  <c r="D24" i="4"/>
  <c r="D34" i="4" l="1"/>
  <c r="J30" i="14"/>
  <c r="J31" i="14"/>
  <c r="F30" i="14"/>
  <c r="F31" i="14"/>
  <c r="C30" i="14"/>
  <c r="C31" i="14"/>
  <c r="F22" i="4" l="1"/>
  <c r="F23" i="4"/>
  <c r="G24" i="4"/>
  <c r="H24" i="4"/>
  <c r="I24" i="4"/>
  <c r="K24" i="4"/>
  <c r="L24" i="4"/>
  <c r="M24" i="4"/>
  <c r="N24" i="4"/>
  <c r="J11" i="4"/>
  <c r="J12" i="4"/>
  <c r="J13" i="4"/>
  <c r="J14" i="4"/>
  <c r="J15" i="4"/>
  <c r="J16" i="4"/>
  <c r="J17" i="4"/>
  <c r="J18" i="4"/>
  <c r="J19" i="4"/>
  <c r="J20" i="4"/>
  <c r="J21" i="4"/>
  <c r="J22" i="4"/>
  <c r="J23" i="4"/>
  <c r="J10" i="4"/>
  <c r="C18" i="8" l="1"/>
  <c r="C22" i="4"/>
  <c r="J24" i="4"/>
  <c r="C23" i="4"/>
  <c r="F27" i="14"/>
  <c r="F28" i="14"/>
  <c r="F29" i="14"/>
  <c r="C27" i="14"/>
  <c r="C28" i="14"/>
  <c r="C29" i="14"/>
  <c r="C25" i="14"/>
  <c r="C32" i="14" l="1"/>
  <c r="C13" i="14"/>
  <c r="C14" i="14"/>
  <c r="C15" i="14"/>
  <c r="C16" i="14"/>
  <c r="C17" i="14"/>
  <c r="C18" i="14"/>
  <c r="C19" i="14"/>
  <c r="C20" i="14"/>
  <c r="C21" i="14"/>
  <c r="C22" i="14"/>
  <c r="C10" i="14"/>
  <c r="C23" i="14" s="1"/>
  <c r="F13" i="14"/>
  <c r="F14" i="14"/>
  <c r="F15" i="14"/>
  <c r="F16" i="14"/>
  <c r="F17" i="14"/>
  <c r="F18" i="14"/>
  <c r="F19" i="14"/>
  <c r="F20" i="14"/>
  <c r="F21" i="14"/>
  <c r="F22" i="14"/>
  <c r="J13" i="14"/>
  <c r="J14" i="14"/>
  <c r="J15" i="14"/>
  <c r="J16" i="14"/>
  <c r="J17" i="14"/>
  <c r="J18" i="14"/>
  <c r="J19" i="14"/>
  <c r="J20" i="14"/>
  <c r="J21" i="14"/>
  <c r="J22" i="14"/>
  <c r="D23" i="14"/>
  <c r="E23" i="14"/>
  <c r="C33" i="14" l="1"/>
  <c r="E25" i="5"/>
  <c r="V26" i="17" l="1"/>
  <c r="AC61" i="17" l="1"/>
  <c r="Q35" i="17" l="1"/>
  <c r="M14" i="16" l="1"/>
  <c r="AE14" i="16"/>
  <c r="F11" i="4" l="1"/>
  <c r="F12" i="4"/>
  <c r="F13" i="4"/>
  <c r="F14" i="4"/>
  <c r="F15" i="4"/>
  <c r="F16" i="4"/>
  <c r="F17" i="4"/>
  <c r="F18" i="4"/>
  <c r="C18" i="4" s="1"/>
  <c r="F19" i="4"/>
  <c r="F20" i="4"/>
  <c r="F21" i="4"/>
  <c r="C16" i="4" l="1"/>
  <c r="C17" i="4"/>
  <c r="C19" i="4"/>
  <c r="C15" i="4"/>
  <c r="C13" i="4"/>
  <c r="C14" i="4"/>
  <c r="C21" i="4"/>
  <c r="C20" i="4"/>
  <c r="C11" i="4"/>
  <c r="C12" i="4"/>
  <c r="F41" i="17"/>
  <c r="E41" i="17"/>
  <c r="G33" i="4" l="1"/>
  <c r="H33" i="4"/>
  <c r="I33" i="4"/>
  <c r="K33" i="4"/>
  <c r="L33" i="4"/>
  <c r="M33" i="4"/>
  <c r="N33" i="4"/>
  <c r="O33" i="4"/>
  <c r="G23" i="14"/>
  <c r="H23" i="14"/>
  <c r="I23" i="14"/>
  <c r="K23" i="14"/>
  <c r="L23" i="14"/>
  <c r="M23" i="14"/>
  <c r="N23" i="14"/>
  <c r="O23" i="14"/>
  <c r="E34" i="4" l="1"/>
  <c r="N34" i="4"/>
  <c r="M34" i="4"/>
  <c r="L34" i="4"/>
  <c r="O34" i="4"/>
  <c r="K34" i="4"/>
  <c r="H34" i="4"/>
  <c r="G34" i="4"/>
  <c r="I34" i="4"/>
  <c r="C36" i="8"/>
  <c r="C37" i="8"/>
  <c r="C35" i="8"/>
  <c r="C34" i="8"/>
  <c r="C33" i="8"/>
  <c r="C31" i="8"/>
  <c r="C30" i="8"/>
  <c r="C29" i="8"/>
  <c r="C27" i="8"/>
  <c r="C26" i="8"/>
  <c r="G46" i="4" l="1"/>
  <c r="D32" i="14"/>
  <c r="D26" i="8" s="1"/>
  <c r="E32" i="14"/>
  <c r="D27" i="8" s="1"/>
  <c r="G32" i="14"/>
  <c r="D29" i="8" s="1"/>
  <c r="H32" i="14"/>
  <c r="D30" i="8" s="1"/>
  <c r="I32" i="14"/>
  <c r="D31" i="8" s="1"/>
  <c r="K32" i="14"/>
  <c r="D33" i="8" s="1"/>
  <c r="L32" i="14"/>
  <c r="D34" i="8" s="1"/>
  <c r="M32" i="14"/>
  <c r="D35" i="8" s="1"/>
  <c r="N32" i="14"/>
  <c r="D36" i="8" s="1"/>
  <c r="O32" i="14"/>
  <c r="D37" i="8" s="1"/>
  <c r="E33" i="14" l="1"/>
  <c r="O33" i="14"/>
  <c r="N33" i="14"/>
  <c r="M33" i="14"/>
  <c r="L33" i="14"/>
  <c r="K33" i="14"/>
  <c r="H33" i="14"/>
  <c r="D33" i="14"/>
  <c r="G33" i="14"/>
  <c r="I33" i="14"/>
  <c r="V14" i="17" l="1"/>
  <c r="N61" i="17" l="1"/>
  <c r="D61" i="17"/>
  <c r="AM14" i="16" s="1"/>
  <c r="E61" i="17"/>
  <c r="F61" i="17"/>
  <c r="G61" i="17"/>
  <c r="H61" i="17"/>
  <c r="I61" i="17"/>
  <c r="J61" i="17"/>
  <c r="K61" i="17"/>
  <c r="L61" i="17"/>
  <c r="M61" i="17"/>
  <c r="O61" i="17"/>
  <c r="P61" i="17"/>
  <c r="Q61" i="17"/>
  <c r="R61" i="17"/>
  <c r="S61" i="17"/>
  <c r="T61" i="17"/>
  <c r="U61" i="17"/>
  <c r="V61" i="17"/>
  <c r="W61" i="17"/>
  <c r="X61" i="17"/>
  <c r="F62" i="17" l="1"/>
  <c r="V62" i="17"/>
  <c r="R62" i="17"/>
  <c r="L62" i="17"/>
  <c r="H62" i="17"/>
  <c r="M62" i="17"/>
  <c r="W62" i="17"/>
  <c r="S62" i="17"/>
  <c r="O62" i="17"/>
  <c r="I62" i="17"/>
  <c r="N62" i="17"/>
  <c r="U62" i="17"/>
  <c r="Q62" i="17"/>
  <c r="K62" i="17"/>
  <c r="G62" i="17"/>
  <c r="X62" i="17"/>
  <c r="T62" i="17"/>
  <c r="P62" i="17"/>
  <c r="J62" i="17"/>
  <c r="J27" i="4" l="1"/>
  <c r="J28" i="4"/>
  <c r="J29" i="4"/>
  <c r="J30" i="4"/>
  <c r="J31" i="4"/>
  <c r="F27" i="4"/>
  <c r="F28" i="4"/>
  <c r="F29" i="4"/>
  <c r="F30" i="4"/>
  <c r="F31" i="4"/>
  <c r="F32" i="4"/>
  <c r="C30" i="4" l="1"/>
  <c r="C29" i="4"/>
  <c r="C27" i="4"/>
  <c r="C32" i="4"/>
  <c r="C31" i="4"/>
  <c r="C28" i="4"/>
  <c r="F35" i="17" l="1"/>
  <c r="G35" i="17"/>
  <c r="H35" i="17"/>
  <c r="I35" i="17"/>
  <c r="J35" i="17"/>
  <c r="K35" i="17"/>
  <c r="L35" i="17"/>
  <c r="M35" i="17"/>
  <c r="N35" i="17"/>
  <c r="O35" i="17"/>
  <c r="P35" i="17"/>
  <c r="R35" i="17"/>
  <c r="S35" i="17"/>
  <c r="T35" i="17"/>
  <c r="U35" i="17"/>
  <c r="V35" i="17"/>
  <c r="W35" i="17"/>
  <c r="X35" i="17"/>
  <c r="E35" i="17"/>
  <c r="F53" i="17" l="1"/>
  <c r="G53" i="17"/>
  <c r="H53" i="17"/>
  <c r="I53" i="17"/>
  <c r="J53" i="17"/>
  <c r="K53" i="17"/>
  <c r="L53" i="17"/>
  <c r="M53" i="17"/>
  <c r="N53" i="17"/>
  <c r="O53" i="17"/>
  <c r="P53" i="17"/>
  <c r="Q53" i="17"/>
  <c r="R53" i="17"/>
  <c r="S53" i="17"/>
  <c r="T53" i="17"/>
  <c r="U53" i="17"/>
  <c r="V53" i="17"/>
  <c r="W53" i="17"/>
  <c r="X53" i="17"/>
  <c r="E53" i="17"/>
  <c r="J27" i="14" l="1"/>
  <c r="J26" i="14"/>
  <c r="J28" i="14"/>
  <c r="X14" i="17"/>
  <c r="W14" i="17"/>
  <c r="U14" i="17"/>
  <c r="T14" i="17"/>
  <c r="S14" i="17"/>
  <c r="R14" i="17"/>
  <c r="Q14" i="17"/>
  <c r="P14" i="17"/>
  <c r="O14" i="17"/>
  <c r="N14" i="17"/>
  <c r="M14" i="17"/>
  <c r="L14" i="17"/>
  <c r="K14" i="17"/>
  <c r="J14" i="17"/>
  <c r="I14" i="17"/>
  <c r="H14" i="17"/>
  <c r="G14" i="17"/>
  <c r="F14" i="17"/>
  <c r="E14" i="17"/>
  <c r="X59" i="17"/>
  <c r="W59" i="17"/>
  <c r="V59" i="17"/>
  <c r="U59" i="17"/>
  <c r="T59" i="17"/>
  <c r="S59" i="17"/>
  <c r="R59" i="17"/>
  <c r="Q59" i="17"/>
  <c r="P59" i="17"/>
  <c r="O59" i="17"/>
  <c r="N59" i="17"/>
  <c r="M59" i="17"/>
  <c r="L59" i="17"/>
  <c r="K59" i="17"/>
  <c r="J59" i="17"/>
  <c r="I59" i="17"/>
  <c r="H59" i="17"/>
  <c r="G59" i="17"/>
  <c r="F59" i="17"/>
  <c r="E59" i="17"/>
  <c r="AJ14" i="16"/>
  <c r="AI14" i="16"/>
  <c r="AH14" i="16"/>
  <c r="AG14" i="16"/>
  <c r="AF14" i="16"/>
  <c r="AD14" i="16"/>
  <c r="AC14" i="16"/>
  <c r="AB14" i="16"/>
  <c r="AA14" i="16"/>
  <c r="Z14" i="16"/>
  <c r="Y14" i="16"/>
  <c r="X14" i="16"/>
  <c r="W14" i="16"/>
  <c r="V14" i="16"/>
  <c r="U14" i="16"/>
  <c r="T14" i="16"/>
  <c r="S14" i="16"/>
  <c r="R14" i="16"/>
  <c r="Q14" i="16"/>
  <c r="P14" i="16"/>
  <c r="O14" i="16"/>
  <c r="N14" i="16"/>
  <c r="L14" i="16"/>
  <c r="K14" i="16"/>
  <c r="J14" i="16"/>
  <c r="I14" i="16"/>
  <c r="H14" i="16"/>
  <c r="G14" i="16"/>
  <c r="F14" i="16"/>
  <c r="E14" i="16"/>
  <c r="X56" i="17" l="1"/>
  <c r="W56" i="17"/>
  <c r="V56" i="17"/>
  <c r="U56" i="17"/>
  <c r="T56" i="17"/>
  <c r="S56" i="17"/>
  <c r="R56" i="17"/>
  <c r="Q56" i="17"/>
  <c r="P56" i="17"/>
  <c r="O56" i="17"/>
  <c r="N56" i="17"/>
  <c r="M56" i="17"/>
  <c r="L56" i="17"/>
  <c r="K56" i="17"/>
  <c r="J56" i="17"/>
  <c r="I56" i="17"/>
  <c r="H56" i="17"/>
  <c r="G56" i="17"/>
  <c r="F56" i="17"/>
  <c r="E56" i="17"/>
  <c r="X50" i="17"/>
  <c r="W50" i="17"/>
  <c r="V50" i="17"/>
  <c r="U50" i="17"/>
  <c r="T50" i="17"/>
  <c r="S50" i="17"/>
  <c r="R50" i="17"/>
  <c r="Q50" i="17"/>
  <c r="P50" i="17"/>
  <c r="O50" i="17"/>
  <c r="N50" i="17"/>
  <c r="M50" i="17"/>
  <c r="L50" i="17"/>
  <c r="K50" i="17"/>
  <c r="J50" i="17"/>
  <c r="I50" i="17"/>
  <c r="H50" i="17"/>
  <c r="G50" i="17"/>
  <c r="F50" i="17"/>
  <c r="E50" i="17"/>
  <c r="X47" i="17"/>
  <c r="W47" i="17"/>
  <c r="V47" i="17"/>
  <c r="U47" i="17"/>
  <c r="T47" i="17"/>
  <c r="S47" i="17"/>
  <c r="R47" i="17"/>
  <c r="Q47" i="17"/>
  <c r="P47" i="17"/>
  <c r="O47" i="17"/>
  <c r="N47" i="17"/>
  <c r="M47" i="17"/>
  <c r="L47" i="17"/>
  <c r="K47" i="17"/>
  <c r="J47" i="17"/>
  <c r="I47" i="17"/>
  <c r="H47" i="17"/>
  <c r="G47" i="17"/>
  <c r="F47" i="17"/>
  <c r="E47" i="17"/>
  <c r="W44" i="17"/>
  <c r="V44" i="17"/>
  <c r="U44" i="17"/>
  <c r="T44" i="17"/>
  <c r="S44" i="17"/>
  <c r="R44" i="17"/>
  <c r="Q44" i="17"/>
  <c r="P44" i="17"/>
  <c r="O44" i="17"/>
  <c r="N44" i="17"/>
  <c r="M44" i="17"/>
  <c r="L44" i="17"/>
  <c r="K44" i="17"/>
  <c r="J44" i="17"/>
  <c r="I44" i="17"/>
  <c r="H44" i="17"/>
  <c r="G44" i="17"/>
  <c r="F44" i="17"/>
  <c r="E44" i="17"/>
  <c r="X41" i="17"/>
  <c r="W41" i="17"/>
  <c r="V41" i="17"/>
  <c r="U41" i="17"/>
  <c r="T41" i="17"/>
  <c r="S41" i="17"/>
  <c r="R41" i="17"/>
  <c r="Q41" i="17"/>
  <c r="P41" i="17"/>
  <c r="O41" i="17"/>
  <c r="N41" i="17"/>
  <c r="M41" i="17"/>
  <c r="L41" i="17"/>
  <c r="K41" i="17"/>
  <c r="J41" i="17"/>
  <c r="I41" i="17"/>
  <c r="H41" i="17"/>
  <c r="G41" i="17"/>
  <c r="X38" i="17"/>
  <c r="W38" i="17"/>
  <c r="V38" i="17"/>
  <c r="U38" i="17"/>
  <c r="T38" i="17"/>
  <c r="S38" i="17"/>
  <c r="R38" i="17"/>
  <c r="Q38" i="17"/>
  <c r="P38" i="17"/>
  <c r="O38" i="17"/>
  <c r="N38" i="17"/>
  <c r="M38" i="17"/>
  <c r="L38" i="17"/>
  <c r="K38" i="17"/>
  <c r="J38" i="17"/>
  <c r="I38" i="17"/>
  <c r="H38" i="17"/>
  <c r="G38" i="17"/>
  <c r="F38" i="17"/>
  <c r="E38" i="17"/>
  <c r="X32" i="17"/>
  <c r="W32" i="17"/>
  <c r="V32" i="17"/>
  <c r="U32" i="17"/>
  <c r="T32" i="17"/>
  <c r="S32" i="17"/>
  <c r="R32" i="17"/>
  <c r="Q32" i="17"/>
  <c r="P32" i="17"/>
  <c r="O32" i="17"/>
  <c r="N32" i="17"/>
  <c r="M32" i="17"/>
  <c r="L32" i="17"/>
  <c r="K32" i="17"/>
  <c r="J32" i="17"/>
  <c r="I32" i="17"/>
  <c r="H32" i="17"/>
  <c r="G32" i="17"/>
  <c r="F32" i="17"/>
  <c r="E32" i="17"/>
  <c r="X29" i="17"/>
  <c r="W29" i="17"/>
  <c r="V29" i="17"/>
  <c r="U29" i="17"/>
  <c r="T29" i="17"/>
  <c r="S29" i="17"/>
  <c r="R29" i="17"/>
  <c r="Q29" i="17"/>
  <c r="P29" i="17"/>
  <c r="O29" i="17"/>
  <c r="N29" i="17"/>
  <c r="M29" i="17"/>
  <c r="L29" i="17"/>
  <c r="K29" i="17"/>
  <c r="J29" i="17"/>
  <c r="I29" i="17"/>
  <c r="H29" i="17"/>
  <c r="G29" i="17"/>
  <c r="F29" i="17"/>
  <c r="E29" i="17"/>
  <c r="X26" i="17"/>
  <c r="W26" i="17"/>
  <c r="U26" i="17"/>
  <c r="T26" i="17"/>
  <c r="S26" i="17"/>
  <c r="R26" i="17"/>
  <c r="Q26" i="17"/>
  <c r="P26" i="17"/>
  <c r="O26" i="17"/>
  <c r="N26" i="17"/>
  <c r="M26" i="17"/>
  <c r="L26" i="17"/>
  <c r="K26" i="17"/>
  <c r="J26" i="17"/>
  <c r="I26" i="17"/>
  <c r="H26" i="17"/>
  <c r="G26" i="17"/>
  <c r="F26" i="17"/>
  <c r="E26" i="17"/>
  <c r="X23" i="17"/>
  <c r="W23" i="17"/>
  <c r="V23" i="17"/>
  <c r="U23" i="17"/>
  <c r="T23" i="17"/>
  <c r="S23" i="17"/>
  <c r="R23" i="17"/>
  <c r="Q23" i="17"/>
  <c r="P23" i="17"/>
  <c r="O23" i="17"/>
  <c r="N23" i="17"/>
  <c r="M23" i="17"/>
  <c r="L23" i="17"/>
  <c r="K23" i="17"/>
  <c r="J23" i="17"/>
  <c r="I23" i="17"/>
  <c r="H23" i="17"/>
  <c r="G23" i="17"/>
  <c r="F23" i="17"/>
  <c r="E23" i="17"/>
  <c r="X20" i="17"/>
  <c r="W20" i="17"/>
  <c r="V20" i="17"/>
  <c r="U20" i="17"/>
  <c r="T20" i="17"/>
  <c r="S20" i="17"/>
  <c r="R20" i="17"/>
  <c r="P20" i="17"/>
  <c r="Q20" i="17"/>
  <c r="O20" i="17"/>
  <c r="N20" i="17"/>
  <c r="M20" i="17"/>
  <c r="L20" i="17"/>
  <c r="K20" i="17"/>
  <c r="J20" i="17"/>
  <c r="I20" i="17"/>
  <c r="H20" i="17"/>
  <c r="G20" i="17"/>
  <c r="F20" i="17"/>
  <c r="E20" i="17"/>
  <c r="X17" i="17"/>
  <c r="W17" i="17"/>
  <c r="V17" i="17"/>
  <c r="U17" i="17"/>
  <c r="S17" i="17"/>
  <c r="T17" i="17"/>
  <c r="R17" i="17"/>
  <c r="Q17" i="17"/>
  <c r="P17" i="17"/>
  <c r="O17" i="17"/>
  <c r="N17" i="17"/>
  <c r="M17" i="17"/>
  <c r="L17" i="17"/>
  <c r="K17" i="17"/>
  <c r="J17" i="17"/>
  <c r="I17" i="17"/>
  <c r="H17" i="17"/>
  <c r="G17" i="17"/>
  <c r="F17" i="17"/>
  <c r="E17" i="17"/>
  <c r="E62" i="17" l="1"/>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26" i="4"/>
  <c r="F10" i="4"/>
  <c r="F24" i="4" l="1"/>
  <c r="C14" i="8"/>
  <c r="F33" i="4"/>
  <c r="F34" i="4" s="1"/>
  <c r="G47" i="4" s="1"/>
  <c r="C28" i="8"/>
  <c r="D25" i="5"/>
  <c r="G25" i="5"/>
  <c r="H25" i="5"/>
  <c r="I25" i="5"/>
  <c r="K25" i="5"/>
  <c r="L25" i="5"/>
  <c r="M25" i="5"/>
  <c r="N25" i="5"/>
  <c r="O25" i="5"/>
  <c r="H38" i="5" l="1"/>
  <c r="R13" i="13"/>
  <c r="T13" i="13"/>
  <c r="G34" i="14" l="1"/>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F25" i="14" l="1"/>
  <c r="F32" i="14" s="1"/>
  <c r="D28" i="8" s="1"/>
  <c r="F10" i="14"/>
  <c r="F23" i="14" l="1"/>
  <c r="F33" i="14" s="1"/>
  <c r="G35"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K25" i="15" l="1"/>
  <c r="L25" i="15"/>
  <c r="M25" i="15"/>
  <c r="N25" i="15"/>
  <c r="O25" i="15"/>
  <c r="G25" i="15"/>
  <c r="H25" i="15"/>
  <c r="I25" i="15"/>
  <c r="G26" i="15" l="1"/>
  <c r="J25" i="14"/>
  <c r="J29" i="14"/>
  <c r="D25" i="8" l="1"/>
  <c r="J32"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D11" i="8" l="1"/>
  <c r="D12" i="8" l="1"/>
  <c r="D22" i="8"/>
  <c r="D21" i="8"/>
  <c r="D20" i="8"/>
  <c r="D19" i="8"/>
  <c r="D16" i="8"/>
  <c r="D15" i="8"/>
  <c r="D48" i="8"/>
  <c r="D49" i="8"/>
  <c r="D50" i="8"/>
  <c r="D51" i="8"/>
  <c r="C21" i="8"/>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D40" i="8" s="1"/>
  <c r="J10" i="14"/>
  <c r="C50" i="8"/>
  <c r="C40" i="8"/>
  <c r="C41" i="8"/>
  <c r="C43" i="8"/>
  <c r="C44" i="8"/>
  <c r="C45" i="8"/>
  <c r="C47" i="8"/>
  <c r="C48" i="8"/>
  <c r="C49" i="8"/>
  <c r="C51" i="8"/>
  <c r="J23" i="14" l="1"/>
  <c r="J33" i="14" s="1"/>
  <c r="D39" i="8"/>
  <c r="D18" i="8"/>
  <c r="C21" i="15"/>
  <c r="C17" i="15"/>
  <c r="C15" i="15"/>
  <c r="C13" i="15"/>
  <c r="C9" i="15"/>
  <c r="D14" i="8"/>
  <c r="D17" i="8" s="1"/>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D42" i="8" l="1"/>
  <c r="G27" i="15"/>
  <c r="C25" i="15"/>
  <c r="D28" i="11" l="1"/>
  <c r="E28" i="11"/>
  <c r="G28" i="11"/>
  <c r="H28" i="11"/>
  <c r="I28" i="11"/>
  <c r="K28" i="11"/>
  <c r="L28" i="11"/>
  <c r="M28" i="11"/>
  <c r="N28" i="11"/>
  <c r="O28" i="11"/>
  <c r="J16" i="11"/>
  <c r="J13" i="11"/>
  <c r="J14" i="11"/>
  <c r="J15" i="11"/>
  <c r="J17" i="11"/>
  <c r="J18" i="11"/>
  <c r="J19" i="11"/>
  <c r="J20" i="11"/>
  <c r="J21" i="11"/>
  <c r="J22" i="11"/>
  <c r="J23" i="11"/>
  <c r="J24" i="11"/>
  <c r="J25" i="11"/>
  <c r="J26" i="11"/>
  <c r="J27" i="11"/>
  <c r="F13" i="11"/>
  <c r="F14" i="11"/>
  <c r="F15" i="11"/>
  <c r="C15" i="11" s="1"/>
  <c r="F16" i="11"/>
  <c r="F17" i="11"/>
  <c r="F18" i="11"/>
  <c r="F19" i="11"/>
  <c r="F20" i="11"/>
  <c r="F21" i="11"/>
  <c r="F22" i="11"/>
  <c r="F23" i="11"/>
  <c r="C23" i="11" s="1"/>
  <c r="F24" i="11"/>
  <c r="F25" i="11"/>
  <c r="F26" i="11"/>
  <c r="F27" i="11"/>
  <c r="C27" i="11" s="1"/>
  <c r="J12" i="11"/>
  <c r="F12" i="11"/>
  <c r="J21" i="5"/>
  <c r="J22" i="5"/>
  <c r="J15" i="5"/>
  <c r="J16" i="5"/>
  <c r="J17" i="5"/>
  <c r="J18" i="5"/>
  <c r="J19" i="5"/>
  <c r="J20" i="5"/>
  <c r="J23" i="5"/>
  <c r="J24" i="5"/>
  <c r="J10" i="5"/>
  <c r="J11" i="5"/>
  <c r="J12" i="5"/>
  <c r="J13" i="5"/>
  <c r="J14" i="5"/>
  <c r="F9" i="5"/>
  <c r="F25" i="5" s="1"/>
  <c r="H39" i="5" s="1"/>
  <c r="J9" i="5"/>
  <c r="C17" i="11" l="1"/>
  <c r="C12" i="11"/>
  <c r="J25" i="5"/>
  <c r="C46" i="8" s="1"/>
  <c r="C13" i="11"/>
  <c r="F28" i="11"/>
  <c r="C25" i="11"/>
  <c r="C21" i="11"/>
  <c r="J28" i="11"/>
  <c r="C16" i="11"/>
  <c r="C19" i="11"/>
  <c r="C42" i="8"/>
  <c r="C24" i="5"/>
  <c r="C15" i="5"/>
  <c r="C10" i="5"/>
  <c r="C26" i="11"/>
  <c r="C24" i="11"/>
  <c r="C22" i="11"/>
  <c r="C20" i="11"/>
  <c r="C18" i="11"/>
  <c r="C14" i="11"/>
  <c r="C23" i="5"/>
  <c r="C22" i="5"/>
  <c r="C21" i="5"/>
  <c r="C20" i="5"/>
  <c r="C19" i="5"/>
  <c r="C18" i="5"/>
  <c r="C19" i="17" s="1"/>
  <c r="C20" i="17" s="1"/>
  <c r="C17" i="5"/>
  <c r="C16" i="5"/>
  <c r="C14" i="5"/>
  <c r="C13" i="5"/>
  <c r="C12" i="5"/>
  <c r="C11" i="5"/>
  <c r="C9" i="5"/>
  <c r="J26" i="4"/>
  <c r="J33" i="4" l="1"/>
  <c r="C26" i="4"/>
  <c r="C33" i="4" s="1"/>
  <c r="X48" i="13"/>
  <c r="C55" i="17"/>
  <c r="C56" i="17" s="1"/>
  <c r="X30" i="13"/>
  <c r="C34" i="17"/>
  <c r="C35" i="17" s="1"/>
  <c r="X27" i="13"/>
  <c r="C31" i="17"/>
  <c r="C32" i="17" s="1"/>
  <c r="X12" i="13"/>
  <c r="C16" i="17"/>
  <c r="C17" i="17" s="1"/>
  <c r="X42" i="13"/>
  <c r="C46" i="17"/>
  <c r="C47" i="17" s="1"/>
  <c r="X51" i="13"/>
  <c r="C52" i="17"/>
  <c r="C53" i="17" s="1"/>
  <c r="X21" i="13"/>
  <c r="C25" i="17"/>
  <c r="C26" i="17" s="1"/>
  <c r="X24" i="13"/>
  <c r="C28" i="17"/>
  <c r="C29" i="17" s="1"/>
  <c r="X39" i="13"/>
  <c r="C43" i="17"/>
  <c r="C44" i="17" s="1"/>
  <c r="X36" i="13"/>
  <c r="C40" i="17"/>
  <c r="X45" i="13"/>
  <c r="C49" i="17"/>
  <c r="C50" i="17" s="1"/>
  <c r="X54" i="13"/>
  <c r="C58" i="17"/>
  <c r="X33" i="13"/>
  <c r="C37" i="17"/>
  <c r="C38" i="17" s="1"/>
  <c r="X15" i="13"/>
  <c r="C22" i="17"/>
  <c r="C23" i="17" s="1"/>
  <c r="X9" i="13"/>
  <c r="C13" i="17"/>
  <c r="C14" i="17" s="1"/>
  <c r="C32" i="8"/>
  <c r="C28" i="11"/>
  <c r="C25" i="5"/>
  <c r="C10" i="4"/>
  <c r="C24" i="4" s="1"/>
  <c r="C39" i="8" l="1"/>
  <c r="N39" i="5"/>
  <c r="J34" i="4"/>
  <c r="X57" i="13"/>
  <c r="C61" i="17"/>
  <c r="C62" i="17" s="1"/>
  <c r="C59" i="17"/>
  <c r="C41" i="17"/>
  <c r="C25" i="8"/>
  <c r="D13" i="8"/>
  <c r="G17" i="12"/>
  <c r="H17" i="12"/>
  <c r="D41" i="8"/>
  <c r="C34" i="4" l="1"/>
  <c r="U9" i="12" s="1"/>
  <c r="C13" i="16" l="1"/>
  <c r="C14" i="16" s="1"/>
</calcChain>
</file>

<file path=xl/sharedStrings.xml><?xml version="1.0" encoding="utf-8"?>
<sst xmlns="http://schemas.openxmlformats.org/spreadsheetml/2006/main" count="1019" uniqueCount="471">
  <si>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</si>
  <si>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</si>
  <si>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</si>
  <si>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</si>
  <si>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</si>
  <si>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</si>
  <si>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</si>
  <si>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</si>
  <si>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</si>
  <si>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</si>
  <si>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</si>
  <si>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</si>
  <si>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</si>
  <si>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</si>
  <si>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</si>
  <si>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</si>
  <si>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</si>
  <si>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</si>
  <si>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</si>
  <si>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</si>
  <si>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</si>
  <si>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</si>
  <si>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</si>
  <si>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</si>
  <si>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</si>
  <si>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</si>
  <si>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</si>
  <si>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</si>
  <si>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</si>
  <si>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</si>
  <si>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</si>
  <si>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</si>
  <si>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</si>
  <si>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</si>
  <si>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</si>
  <si>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</si>
  <si>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</si>
  <si>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</si>
  <si>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</si>
  <si>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</si>
  <si>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</si>
  <si>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</si>
  <si>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</si>
  <si>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</si>
  <si>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</si>
  <si>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</si>
  <si>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</si>
  <si>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</si>
  <si>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</si>
  <si>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</si>
  <si>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</si>
  <si>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</si>
  <si>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</si>
  <si>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</si>
  <si>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</si>
  <si>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</si>
  <si>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</si>
  <si>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</si>
  <si>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</si>
  <si>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</si>
  <si>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</si>
  <si>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</si>
  <si>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</si>
  <si>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</si>
  <si>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</si>
  <si>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</si>
  <si>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</si>
  <si>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</si>
  <si>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</si>
  <si>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</si>
  <si>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</si>
  <si>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</si>
  <si>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</si>
  <si>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</si>
  <si>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</si>
  <si>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</si>
  <si>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</si>
  <si>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</si>
  <si>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</si>
  <si>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</si>
  <si>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</si>
  <si>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</si>
  <si>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</si>
  <si>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</si>
  <si>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</si>
  <si>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</si>
  <si>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</si>
  <si>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</si>
  <si>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</si>
  <si>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</si>
  <si>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</si>
  <si>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</si>
  <si>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</si>
  <si>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</si>
  <si>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</si>
  <si>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</si>
  <si>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</si>
  <si>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</si>
  <si>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</si>
  <si>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</si>
  <si>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</si>
  <si>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</si>
  <si>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</si>
  <si>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</si>
  <si>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</si>
  <si>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</si>
  <si>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</si>
  <si>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</si>
  <si>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</si>
  <si>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</si>
  <si>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</si>
  <si>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</si>
  <si>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</si>
  <si>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</si>
  <si>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</si>
  <si>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</si>
  <si>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</si>
  <si>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</si>
  <si>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</si>
  <si>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</si>
  <si>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</si>
  <si>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</si>
  <si>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</si>
  <si>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</si>
  <si>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</si>
  <si>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</si>
  <si>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</si>
  <si>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</si>
  <si>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</si>
  <si>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</si>
  <si>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</si>
  <si>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</si>
  <si>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</si>
  <si>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</si>
  <si>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</si>
  <si>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</si>
  <si>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</si>
  <si>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</si>
  <si>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</si>
  <si>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</si>
  <si>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</si>
  <si>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</si>
  <si>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</si>
  <si>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</si>
  <si>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</si>
  <si>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</si>
  <si>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</si>
  <si>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</si>
  <si>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</si>
  <si>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</si>
  <si>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</si>
  <si>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</si>
  <si>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</si>
  <si>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</si>
  <si>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</si>
  <si>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</si>
  <si>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</si>
  <si>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</si>
  <si>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</si>
  <si>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</si>
  <si>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</si>
  <si>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</si>
  <si>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</si>
  <si>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</si>
  <si>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</si>
  <si>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</si>
  <si>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</si>
  <si>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</si>
  <si>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</si>
  <si>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</si>
  <si>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</si>
  <si>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</si>
  <si>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</si>
  <si>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</si>
  <si>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</si>
  <si>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</si>
  <si>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</si>
  <si>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</si>
  <si>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</si>
  <si>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</si>
  <si>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</si>
  <si>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</si>
  <si>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</si>
  <si>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</si>
  <si>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</si>
  <si>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</si>
  <si>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</si>
  <si>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</si>
  <si>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</si>
  <si>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</si>
  <si>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</si>
  <si>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</si>
  <si>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</si>
  <si>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</si>
  <si>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</si>
  <si>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</si>
  <si>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</si>
  <si>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</si>
  <si>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</si>
  <si>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</si>
  <si>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</si>
  <si>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</si>
  <si>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</si>
  <si>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</si>
  <si>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</si>
  <si>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</si>
  <si>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</si>
  <si>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</si>
  <si>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</si>
  <si>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</si>
  <si>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</si>
  <si>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</si>
  <si>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</si>
  <si>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</si>
  <si>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</si>
  <si>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</si>
  <si>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</si>
  <si>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</si>
  <si>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</si>
  <si>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</si>
  <si>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</si>
  <si>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</si>
  <si>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</si>
  <si>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</si>
  <si>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</si>
  <si>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</si>
  <si>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</si>
  <si>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</si>
  <si>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</si>
  <si>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</si>
  <si>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</si>
  <si>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</si>
  <si>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</si>
  <si>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</si>
  <si>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</si>
  <si>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</si>
  <si>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</si>
  <si>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</si>
  <si>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</si>
  <si>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</si>
  <si>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</si>
  <si>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</si>
  <si>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</si>
  <si>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</si>
  <si>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</si>
  <si>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</si>
  <si>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</si>
  <si>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</si>
  <si>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</si>
  <si>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</si>
  <si>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</si>
  <si>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</si>
  <si>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</si>
  <si>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</si>
  <si>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</si>
  <si>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</si>
  <si>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</si>
  <si>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</si>
  <si>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</si>
  <si>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</si>
  <si>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</si>
  <si>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</si>
  <si>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</si>
  <si>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</si>
  <si>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</si>
  <si>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</si>
  <si>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</si>
  <si>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</si>
  <si>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</si>
  <si>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</si>
  <si>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</si>
  <si>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</si>
  <si>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</si>
  <si>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</si>
  <si>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</si>
  <si>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</si>
  <si>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</si>
  <si>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</si>
  <si>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</si>
  <si>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</si>
  <si>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</si>
  <si>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</si>
  <si>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</si>
  <si>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</si>
  <si>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</si>
  <si>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</si>
  <si>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</si>
  <si>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</si>
  <si>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</si>
  <si>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</si>
  <si>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</si>
  <si>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</si>
  <si>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</si>
  <si>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</si>
  <si>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</si>
  <si>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</si>
  <si>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</si>
  <si>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</si>
  <si>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</si>
  <si>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</si>
  <si>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</si>
  <si>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</si>
  <si>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</si>
  <si>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</si>
  <si>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</si>
  <si>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</si>
  <si>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</si>
  <si>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</si>
  <si>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</si>
  <si>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</si>
  <si>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</si>
  <si>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</si>
  <si>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</si>
  <si>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</si>
  <si>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</si>
  <si>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</si>
  <si>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</si>
  <si>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</si>
  <si>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</si>
  <si>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</si>
  <si>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</si>
  <si>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</si>
  <si>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</si>
  <si>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</si>
  <si>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</si>
  <si>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</si>
  <si>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</si>
  <si>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</si>
  <si>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</si>
  <si>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</si>
  <si>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</si>
  <si>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</si>
  <si>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</si>
  <si>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</si>
  <si>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</si>
  <si>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</si>
  <si>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</si>
  <si>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</si>
  <si>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</si>
  <si>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</si>
  <si>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</si>
  <si>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</si>
  <si>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</si>
  <si>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</si>
  <si>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</si>
  <si>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</si>
  <si>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</si>
  <si>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</si>
  <si>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</si>
  <si>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</si>
  <si>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</si>
  <si>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</si>
  <si>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</si>
  <si>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</si>
  <si>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</si>
  <si>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</si>
  <si>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</si>
  <si>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</si>
  <si>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</si>
  <si>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</si>
  <si>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</si>
  <si>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</si>
  <si>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</si>
  <si>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</si>
  <si>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</si>
  <si>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</si>
  <si>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</si>
  <si>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</si>
  <si>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</si>
  <si>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</si>
  <si>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</si>
  <si>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</si>
  <si>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</si>
  <si>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</si>
  <si>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</si>
  <si>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</si>
  <si>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</si>
  <si>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</si>
  <si>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</si>
  <si>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</si>
  <si>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</si>
  <si>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</si>
  <si>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</si>
  <si>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</si>
  <si>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</si>
  <si>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</si>
  <si>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</si>
  <si>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</si>
  <si>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</si>
  <si>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</si>
  <si>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</si>
  <si>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</si>
  <si>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</si>
  <si>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</si>
  <si>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</si>
  <si>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</si>
  <si>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</si>
  <si>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</si>
  <si>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</si>
  <si>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</si>
  <si>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</si>
  <si>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</si>
  <si>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</si>
  <si>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</si>
  <si>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</si>
  <si>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</si>
  <si>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</si>
  <si>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</si>
  <si>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</si>
  <si>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</si>
  <si>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</si>
  <si>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</si>
  <si>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</si>
  <si>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</si>
  <si>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</si>
  <si>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</si>
  <si>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</si>
  <si>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</si>
  <si>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</si>
  <si>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</si>
  <si>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</si>
  <si>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</si>
  <si>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</si>
  <si>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</si>
  <si>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</si>
  <si>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</si>
  <si>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</si>
  <si>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</si>
  <si>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</si>
  <si>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</si>
  <si>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</si>
  <si>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</si>
  <si>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</si>
  <si>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</si>
  <si>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</si>
  <si>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</si>
  <si>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</si>
  <si>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</si>
  <si>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</si>
  <si>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</si>
  <si>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</si>
  <si>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</si>
  <si>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</si>
  <si>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Tổng 1</t>
  </si>
  <si>
    <t>UBND P. CẨM TRUNG</t>
  </si>
  <si>
    <t>Căn cước công dân</t>
  </si>
  <si>
    <t>Rất lịch sự, thân thiện, dễ gần
dễ gần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</si>
  <si>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</si>
  <si>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t>Lĩnh vực Bảo trợ xã hội</t>
  </si>
  <si>
    <t>Lĩnh vực Công thương</t>
  </si>
  <si>
    <t>Lĩnh vực Đất đai</t>
  </si>
  <si>
    <t>Lĩnh vực Giáo dục và đào tạo</t>
  </si>
  <si>
    <t>Lĩnh vực Lao động, thương binh và xã hội</t>
  </si>
  <si>
    <t>Lĩnh vực Người có công</t>
  </si>
  <si>
    <t>Lĩnh vực Nội vụ</t>
  </si>
  <si>
    <t>Lĩnh vực Tài chính – kế hoạch</t>
  </si>
  <si>
    <t>Lĩnh vực Tài nguyên và môi trường</t>
  </si>
  <si>
    <t>Lĩnh vực Tư pháp</t>
  </si>
  <si>
    <t>Lĩnh vực Văn hóa thông tin</t>
  </si>
  <si>
    <t>Lĩnh vực Xây dựng</t>
  </si>
  <si>
    <t>Lĩnh vực Y tế</t>
  </si>
  <si>
    <t>Lĩnh vực Quản lý chất lượng nông lâm sản và thủy sản</t>
  </si>
  <si>
    <t>Cộng dồn từ đầu năm (tính từ ngày 01/01/2020) đến ngày 14 tháng báo cáo</t>
  </si>
  <si>
    <t>BÁO CÁO TỔNG HỢP KẾT QUẢ KHẢO SÁT, LẤY Ý KIẾN ĐÁNH GIÁ SỰ HÀI LÒNG CỦA NGƯỜI DÂN TẠI BỘ PHẬN 
MỘT CỬA CẤP XÃ
 (Tình từ ngày 15/01/2019 đến ngày 14/02/2020)</t>
  </si>
  <si>
    <t>Lĩnh vực Quản lý CLNL và TS</t>
  </si>
  <si>
    <r>
      <t>BÁO CÁO TỔNG HỢP KẾT QUẢ GIẢI QUYẾT THỦ TỤC HÀNH CHÍNH
CỦA TRUNG TÂM HÀNH CHÍNH CÔNG THÀNH PHỐ CẨM PHẢ CHIA THEO CÁC LĨNH VỰC
từ ngày 15</t>
    </r>
    <r>
      <rPr>
        <b/>
        <sz val="12"/>
        <color theme="1"/>
        <rFont val="Times New Roman"/>
        <family val="1"/>
      </rPr>
      <t>/01/2020 đến 14/02/2020</t>
    </r>
  </si>
  <si>
    <r>
      <t xml:space="preserve">BÁO CÁO TỔNG HỢP KẾT QỦA GIẢI QUYẾT THỦ TỤC HÀNH CHÍNH 
CỦA CÁC BỘ PHẬN TIẾP NHẬN VÀ TRẢ KẾT QUẢ CẤP XÃ TRÊN ĐỊA BÀN
</t>
    </r>
    <r>
      <rPr>
        <b/>
        <sz val="12"/>
        <color theme="1"/>
        <rFont val="Times New Roman"/>
        <family val="1"/>
      </rPr>
      <t>từ ngày 15/01/2020 đến 14/02/2020</t>
    </r>
  </si>
  <si>
    <t>BÁO CÁO TỔNG HỢP LŨY KẾ KẾT QUẢ
GIẢI QUYẾT THỦ TỤC HÀNH CHÍNH CỦA TRUNG TÂM HÀNH CHÍNH CÔNG 
THÀNH PHỐ CẨM PHẢ VÀ BỘ PHẬN TIẾP NHẬN VÀ TRẢ KẾT QUẢ CẤP XÃ
Đến ngày 14/02/2020</t>
  </si>
  <si>
    <r>
      <t>BÁO CÁO TỔNG HỢP KẾT QUẢ GIẢI QUYẾT THỦ TỤC HÀNH CHÍNH
CỦA TRUNG TÂM HÀNH CHÍNH CÔNG THÀNH PHỐ CẨM PHẢ CHIA THEO CÁC LĨNH VỰC
từ ngày 01</t>
    </r>
    <r>
      <rPr>
        <b/>
        <sz val="12"/>
        <color theme="1"/>
        <rFont val="Times New Roman"/>
        <family val="1"/>
      </rPr>
      <t>/01/2020 đến 14/02/2020</t>
    </r>
  </si>
  <si>
    <t>BÁO CÁO KẾT QUẢ KHẢO SÁT, LẤY Ý KIẾN ĐÁNH GIÁ SỰ HÀI LÒNG CỦA NGƯỜI DÂN TẠI TRUNG TÂM PHỤC VỤ HÀNH CHÍNH CÔNG ....
 (Tính từ ngày 15/01/2019 đến ngày 14/02/2020)</t>
  </si>
  <si>
    <t>Lĩnh vực công thương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</si>
</sst>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1010000]d/m/yy;@"/>
    <numFmt numFmtId="166" formatCode="#,##0.0"/>
    <numFmt numFmtId="167" formatCode="_(* #,##0.00_);_(* \(#,##0.00\);_(* &quot;-&quot;??_);_(@_)"/>
  </numFmts>
  <fonts count="55"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9"/>
      <name val="Times New Roman"/>
      <family val="1"/>
    </font>
    <font>
      <sz val="9"/>
      <color theme="1"/>
      <name val="Calibri"/>
      <family val="2"/>
      <scheme val="minor"/>
    </font>
    <font>
      <sz val="9"/>
      <name val="Times New Roman"/>
      <family val="1"/>
    </font>
    <font>
      <sz val="11"/>
      <color theme="1"/>
      <name val="Cambria"/>
      <family val="1"/>
      <charset val="163"/>
      <scheme val="major"/>
    </font>
    <font>
      <i/>
      <sz val="11"/>
      <color rgb="FFFF0000"/>
      <name val="Calibri"/>
      <family val="2"/>
      <scheme val="minor"/>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s>
  <cellStyleXfs count="51">
    <xf numFmtId="0" fontId="0" fillId="0" borderId="0"/>
    <xf numFmtId="165"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164"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7" fontId="49" fillId="0" borderId="0" applyFont="0" applyFill="0" applyBorder="0" applyAlignment="0" applyProtection="0"/>
  </cellStyleXfs>
  <cellXfs count="385">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5" fontId="16" fillId="0" borderId="1" xfId="1" applyFont="1" applyBorder="1" applyAlignment="1">
      <alignment horizontal="left"/>
    </xf>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applyAlignment="1">
      <alignment horizontal="center"/>
    </xf>
    <xf numFmtId="165"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22" fillId="33" borderId="1" xfId="0" applyFont="1" applyFill="1" applyBorder="1" applyAlignment="1">
      <alignment vertical="top"/>
    </xf>
    <xf numFmtId="0" fontId="23" fillId="33" borderId="1" xfId="0" applyFont="1" applyFill="1" applyBorder="1" applyAlignment="1">
      <alignment vertical="top"/>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5" fontId="14" fillId="0" borderId="0" xfId="1" applyFont="1"/>
    <xf numFmtId="165" fontId="17" fillId="0" borderId="0" xfId="1"/>
    <xf numFmtId="165" fontId="14" fillId="0" borderId="0" xfId="1" applyFont="1" applyAlignment="1">
      <alignment horizontal="center" vertical="center"/>
    </xf>
    <xf numFmtId="165" fontId="3" fillId="0" borderId="9" xfId="1" applyFont="1" applyBorder="1" applyAlignment="1">
      <alignment horizontal="center"/>
    </xf>
    <xf numFmtId="0" fontId="13" fillId="33" borderId="1" xfId="0" applyFont="1" applyFill="1" applyBorder="1" applyAlignment="1">
      <alignment horizontal="left" vertical="center" wrapText="1"/>
    </xf>
    <xf numFmtId="0" fontId="11" fillId="33" borderId="1" xfId="0" applyFont="1" applyFill="1" applyBorder="1" applyAlignment="1">
      <alignment horizontal="left" vertical="center" wrapText="1"/>
    </xf>
    <xf numFmtId="165" fontId="13" fillId="0" borderId="1" xfId="1" applyFont="1" applyBorder="1" applyAlignment="1">
      <alignment horizontal="left" vertical="center" wrapText="1" shrinkToFit="1"/>
    </xf>
    <xf numFmtId="1" fontId="47"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3" fillId="0" borderId="1" xfId="46" applyNumberFormat="1" applyFont="1" applyBorder="1" applyAlignment="1">
      <alignment horizontal="right" vertical="center" wrapText="1"/>
    </xf>
    <xf numFmtId="1" fontId="10" fillId="0" borderId="1" xfId="1" applyNumberFormat="1" applyFont="1" applyBorder="1" applyAlignment="1">
      <alignment horizontal="center" vertical="center" wrapText="1" shrinkToFit="1"/>
    </xf>
    <xf numFmtId="1" fontId="46" fillId="0" borderId="0" xfId="1" applyNumberFormat="1" applyFont="1" applyAlignment="1">
      <alignment horizontal="center"/>
    </xf>
    <xf numFmtId="1" fontId="1" fillId="0" borderId="0" xfId="1" applyNumberFormat="1" applyFont="1" applyAlignment="1">
      <alignment horizontal="right"/>
    </xf>
    <xf numFmtId="1" fontId="46" fillId="0" borderId="9" xfId="1" applyNumberFormat="1" applyFont="1" applyBorder="1" applyAlignment="1">
      <alignment horizontal="center"/>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8" fillId="0" borderId="0" xfId="0" applyFont="1"/>
    <xf numFmtId="0" fontId="1" fillId="34" borderId="1" xfId="0" applyFont="1" applyFill="1" applyBorder="1"/>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4" fillId="0" borderId="1" xfId="1" applyNumberFormat="1" applyFont="1" applyBorder="1" applyAlignment="1">
      <alignment horizontal="right" vertical="center" wrapText="1" shrinkToFi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52" fillId="0" borderId="1" xfId="0" applyFont="1" applyBorder="1" applyAlignment="1">
      <alignment horizontal="center" vertical="center" wrapText="1"/>
    </xf>
    <xf numFmtId="0" fontId="50" fillId="34" borderId="1" xfId="0" applyFont="1" applyFill="1" applyBorder="1" applyAlignment="1">
      <alignment horizontal="center" vertical="center" wrapText="1"/>
    </xf>
    <xf numFmtId="0" fontId="5" fillId="34" borderId="1" xfId="0" applyFont="1" applyFill="1" applyBorder="1" applyAlignment="1">
      <alignment horizontal="center" vertical="center"/>
    </xf>
    <xf numFmtId="1" fontId="13" fillId="34" borderId="1" xfId="1" applyNumberFormat="1" applyFont="1" applyFill="1" applyBorder="1" applyAlignment="1">
      <alignment horizontal="right" vertical="center" wrapText="1" shrinkToFit="1"/>
    </xf>
    <xf numFmtId="0" fontId="11" fillId="34" borderId="1" xfId="0" applyFont="1" applyFill="1" applyBorder="1" applyAlignment="1">
      <alignment horizontal="center" vertical="center" wrapText="1"/>
    </xf>
    <xf numFmtId="0" fontId="0" fillId="34" borderId="0" xfId="0" applyFill="1"/>
    <xf numFmtId="0" fontId="22" fillId="34" borderId="0" xfId="0" applyFont="1" applyFill="1" applyBorder="1" applyAlignment="1">
      <alignment vertical="top"/>
    </xf>
    <xf numFmtId="1" fontId="5" fillId="0" borderId="1" xfId="1" applyNumberFormat="1" applyFont="1" applyFill="1" applyBorder="1" applyAlignment="1">
      <alignment horizontal="center" textRotation="90" wrapText="1" shrinkToFit="1"/>
    </xf>
    <xf numFmtId="1" fontId="11" fillId="0" borderId="1" xfId="1" applyNumberFormat="1" applyFont="1" applyFill="1" applyBorder="1" applyAlignment="1">
      <alignment horizontal="center" textRotation="90" wrapText="1" shrinkToFit="1"/>
    </xf>
    <xf numFmtId="1" fontId="13" fillId="33" borderId="1" xfId="0" applyNumberFormat="1" applyFont="1" applyFill="1" applyBorder="1" applyAlignment="1">
      <alignment horizontal="center" vertical="center" wrapText="1"/>
    </xf>
    <xf numFmtId="1" fontId="11" fillId="34" borderId="1" xfId="1" applyNumberFormat="1" applyFont="1" applyFill="1" applyBorder="1" applyAlignment="1">
      <alignment horizontal="center" vertical="center"/>
    </xf>
    <xf numFmtId="1" fontId="11" fillId="37" borderId="1" xfId="1" applyNumberFormat="1" applyFont="1" applyFill="1" applyBorder="1" applyAlignment="1">
      <alignment horizontal="center" vertical="center"/>
    </xf>
    <xf numFmtId="1" fontId="11" fillId="0" borderId="1" xfId="45" applyNumberFormat="1" applyFont="1" applyBorder="1" applyAlignment="1">
      <alignment horizontal="center" vertical="center" wrapText="1" shrinkToFit="1"/>
    </xf>
    <xf numFmtId="1" fontId="11" fillId="36" borderId="1" xfId="1" applyNumberFormat="1" applyFont="1" applyFill="1" applyBorder="1" applyAlignment="1">
      <alignment horizontal="center" vertical="center"/>
    </xf>
    <xf numFmtId="1" fontId="11" fillId="33" borderId="1" xfId="1" applyNumberFormat="1" applyFont="1" applyFill="1" applyBorder="1" applyAlignment="1">
      <alignment horizontal="center" vertical="center"/>
    </xf>
    <xf numFmtId="1" fontId="11" fillId="0" borderId="1" xfId="1" applyNumberFormat="1" applyFont="1" applyBorder="1" applyAlignment="1">
      <alignment horizontal="center" vertical="center"/>
    </xf>
    <xf numFmtId="1" fontId="11" fillId="37" borderId="1" xfId="46" applyNumberFormat="1" applyFont="1" applyFill="1" applyBorder="1" applyAlignment="1">
      <alignment horizontal="center" vertical="center" wrapText="1"/>
    </xf>
    <xf numFmtId="1" fontId="11" fillId="0" borderId="1" xfId="46" applyNumberFormat="1" applyFont="1" applyBorder="1" applyAlignment="1">
      <alignment horizontal="center" vertical="center" wrapText="1"/>
    </xf>
    <xf numFmtId="1" fontId="11" fillId="36" borderId="1" xfId="46" applyNumberFormat="1" applyFont="1" applyFill="1" applyBorder="1" applyAlignment="1">
      <alignment horizontal="center" vertical="center" wrapText="1"/>
    </xf>
    <xf numFmtId="1" fontId="11" fillId="33" borderId="1" xfId="46" applyNumberFormat="1" applyFont="1" applyFill="1" applyBorder="1" applyAlignment="1">
      <alignment horizontal="center" vertical="center" wrapText="1"/>
    </xf>
    <xf numFmtId="1" fontId="11" fillId="0" borderId="1" xfId="45" applyNumberFormat="1" applyFont="1" applyBorder="1" applyAlignment="1">
      <alignment horizontal="center" vertical="center" wrapText="1"/>
    </xf>
    <xf numFmtId="0" fontId="11" fillId="34" borderId="1" xfId="48" applyFont="1" applyFill="1" applyBorder="1" applyAlignment="1">
      <alignment horizontal="center" vertical="center"/>
    </xf>
    <xf numFmtId="0" fontId="11" fillId="0" borderId="1" xfId="48" applyFont="1" applyBorder="1" applyAlignment="1">
      <alignment horizontal="center" vertical="center"/>
    </xf>
    <xf numFmtId="166" fontId="11" fillId="37" borderId="1" xfId="46" applyNumberFormat="1" applyFont="1" applyFill="1" applyBorder="1" applyAlignment="1">
      <alignment horizontal="center" vertical="center" wrapText="1"/>
    </xf>
    <xf numFmtId="166" fontId="11" fillId="0" borderId="1" xfId="46" applyNumberFormat="1" applyFont="1" applyBorder="1" applyAlignment="1">
      <alignment horizontal="center" vertical="center" wrapText="1"/>
    </xf>
    <xf numFmtId="1" fontId="11" fillId="34" borderId="1" xfId="46" applyNumberFormat="1" applyFont="1" applyFill="1" applyBorder="1" applyAlignment="1">
      <alignment horizontal="center" vertical="center" wrapText="1"/>
    </xf>
    <xf numFmtId="1" fontId="13" fillId="34" borderId="1" xfId="46" applyNumberFormat="1" applyFont="1" applyFill="1" applyBorder="1" applyAlignment="1">
      <alignment horizontal="center" vertical="center" wrapText="1"/>
    </xf>
    <xf numFmtId="0" fontId="51" fillId="0" borderId="1" xfId="0" applyFont="1" applyBorder="1" applyAlignment="1">
      <alignment horizontal="center"/>
    </xf>
    <xf numFmtId="1" fontId="13" fillId="34" borderId="1" xfId="1" applyNumberFormat="1" applyFont="1" applyFill="1" applyBorder="1" applyAlignment="1">
      <alignment horizontal="center" vertical="center"/>
    </xf>
    <xf numFmtId="0" fontId="4" fillId="0" borderId="6" xfId="0" applyFont="1" applyBorder="1" applyAlignment="1">
      <alignment horizontal="center" vertical="center" wrapText="1"/>
    </xf>
    <xf numFmtId="0" fontId="50" fillId="33" borderId="1" xfId="0" applyFont="1" applyFill="1" applyBorder="1" applyAlignment="1">
      <alignment horizontal="left" vertical="center" wrapText="1"/>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1" fontId="10" fillId="34" borderId="1" xfId="1" applyNumberFormat="1" applyFont="1" applyFill="1" applyBorder="1" applyAlignment="1">
      <alignment horizontal="center" vertical="center" wrapText="1" shrinkToFit="1"/>
    </xf>
    <xf numFmtId="0" fontId="22" fillId="0" borderId="7" xfId="3" applyFont="1" applyFill="1" applyBorder="1" applyAlignment="1">
      <alignment vertical="top"/>
    </xf>
    <xf numFmtId="2" fontId="14" fillId="0" borderId="0" xfId="1" applyNumberFormat="1" applyFont="1"/>
    <xf numFmtId="0" fontId="6" fillId="0" borderId="1" xfId="0" applyFont="1" applyBorder="1" applyAlignment="1">
      <alignment horizontal="center"/>
    </xf>
    <xf numFmtId="1" fontId="11" fillId="0" borderId="1" xfId="46" applyNumberFormat="1" applyFont="1" applyFill="1" applyBorder="1" applyAlignment="1">
      <alignment horizontal="center" vertical="center" wrapText="1"/>
    </xf>
    <xf numFmtId="0" fontId="1" fillId="34" borderId="22" xfId="0" applyFont="1" applyFill="1" applyBorder="1"/>
    <xf numFmtId="0" fontId="22" fillId="0" borderId="0" xfId="0" applyFont="1" applyFill="1" applyBorder="1" applyAlignment="1">
      <alignment vertical="top"/>
    </xf>
    <xf numFmtId="0" fontId="53" fillId="0" borderId="1" xfId="0" applyFont="1" applyBorder="1" applyAlignment="1">
      <alignment vertical="top"/>
    </xf>
    <xf numFmtId="0" fontId="53" fillId="0" borderId="1" xfId="0" applyFont="1" applyBorder="1" applyAlignment="1">
      <alignment vertical="top" wrapText="1"/>
    </xf>
    <xf numFmtId="0" fontId="22" fillId="33" borderId="0" xfId="0" applyFont="1" applyFill="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4" fillId="0" borderId="0" xfId="0" applyFont="1" applyAlignment="1">
      <alignment horizontal="center"/>
    </xf>
    <xf numFmtId="0" fontId="19" fillId="0" borderId="0" xfId="0"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0" fontId="19" fillId="33" borderId="0" xfId="0" applyFont="1" applyFill="1" applyAlignment="1">
      <alignment horizontal="center"/>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0" fillId="0" borderId="0" xfId="0" applyAlignment="1"/>
    <xf numFmtId="0" fontId="2" fillId="0" borderId="0" xfId="0" applyFont="1" applyFill="1" applyBorder="1"/>
    <xf numFmtId="166" fontId="5" fillId="0" borderId="2" xfId="1" applyNumberFormat="1" applyFont="1" applyBorder="1" applyAlignment="1">
      <alignment horizontal="center" vertical="center" wrapText="1" shrinkToFit="1"/>
    </xf>
    <xf numFmtId="166"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46" fillId="0" borderId="0" xfId="1" applyNumberFormat="1" applyFont="1" applyAlignment="1">
      <alignment horizontal="center"/>
    </xf>
    <xf numFmtId="1" fontId="1" fillId="0" borderId="0" xfId="1" applyNumberFormat="1" applyFont="1" applyAlignment="1">
      <alignment horizontal="center" vertical="center"/>
    </xf>
    <xf numFmtId="1" fontId="8" fillId="0" borderId="0" xfId="1" applyNumberFormat="1" applyFont="1" applyAlignment="1">
      <alignment horizontal="center" vertical="center"/>
    </xf>
    <xf numFmtId="1" fontId="8" fillId="0" borderId="0" xfId="1" applyNumberFormat="1" applyFont="1" applyAlignment="1">
      <alignment horizont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4" fillId="0" borderId="1" xfId="1" applyNumberFormat="1" applyFont="1" applyFill="1" applyBorder="1" applyAlignment="1">
      <alignment horizontal="center" vertical="center" wrapText="1" shrinkToFit="1"/>
    </xf>
    <xf numFmtId="1" fontId="1" fillId="0" borderId="1" xfId="1" applyNumberFormat="1" applyFont="1" applyFill="1" applyBorder="1" applyAlignment="1">
      <alignment horizontal="center"/>
    </xf>
    <xf numFmtId="1" fontId="4" fillId="0" borderId="1" xfId="1" applyNumberFormat="1" applyFont="1" applyFill="1" applyBorder="1" applyAlignment="1">
      <alignment horizontal="center" vertical="center" wrapText="1"/>
    </xf>
    <xf numFmtId="1" fontId="4" fillId="0" borderId="1" xfId="1" applyNumberFormat="1" applyFont="1" applyFill="1" applyBorder="1" applyAlignment="1">
      <alignment horizontal="center" wrapText="1"/>
    </xf>
    <xf numFmtId="1" fontId="4" fillId="0" borderId="1" xfId="1" applyNumberFormat="1" applyFont="1" applyFill="1" applyBorder="1" applyAlignment="1">
      <alignment horizontal="center"/>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66" fontId="13" fillId="33" borderId="2" xfId="0" applyNumberFormat="1" applyFont="1" applyFill="1" applyBorder="1" applyAlignment="1">
      <alignment horizontal="center" vertical="center" wrapText="1"/>
    </xf>
    <xf numFmtId="166" fontId="13" fillId="33" borderId="4" xfId="0" applyNumberFormat="1" applyFont="1" applyFill="1" applyBorder="1" applyAlignment="1">
      <alignment horizontal="center" vertical="center" wrapText="1"/>
    </xf>
    <xf numFmtId="166" fontId="11" fillId="33" borderId="2" xfId="0" applyNumberFormat="1" applyFont="1" applyFill="1" applyBorder="1" applyAlignment="1">
      <alignment horizontal="center" vertical="center" wrapText="1"/>
    </xf>
    <xf numFmtId="166" fontId="11" fillId="33" borderId="4" xfId="0" applyNumberFormat="1" applyFont="1" applyFill="1" applyBorder="1" applyAlignment="1">
      <alignment horizontal="center" vertical="center" wrapText="1"/>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xf numFmtId="165" fontId="1" fillId="0" borderId="0" xfId="1" applyFont="1" applyAlignment="1">
      <alignment horizontal="center" vertical="center"/>
    </xf>
    <xf numFmtId="165" fontId="8" fillId="0" borderId="0" xfId="1" applyFont="1" applyAlignment="1">
      <alignment horizontal="center" vertical="center"/>
    </xf>
    <xf numFmtId="165" fontId="8" fillId="0" borderId="0" xfId="1" applyFont="1" applyAlignment="1">
      <alignment horizontal="center" wrapText="1"/>
    </xf>
    <xf numFmtId="1" fontId="13" fillId="0" borderId="1" xfId="1" applyNumberFormat="1" applyFont="1" applyBorder="1" applyAlignment="1">
      <alignment horizontal="center" vertical="center" wrapText="1" shrinkToFit="1"/>
    </xf>
    <xf numFmtId="165" fontId="13" fillId="0" borderId="5" xfId="1" applyFont="1" applyBorder="1" applyAlignment="1">
      <alignment horizontal="center" vertical="center" wrapText="1" shrinkToFit="1"/>
    </xf>
    <xf numFmtId="165" fontId="13" fillId="0" borderId="7" xfId="1" applyFont="1" applyBorder="1" applyAlignment="1">
      <alignment horizontal="center" vertical="center" wrapText="1" shrinkToFit="1"/>
    </xf>
    <xf numFmtId="165"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 fontId="11" fillId="33" borderId="2" xfId="0" applyNumberFormat="1" applyFont="1" applyFill="1" applyBorder="1" applyAlignment="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166" fontId="13" fillId="0" borderId="2" xfId="1" applyNumberFormat="1" applyFont="1" applyBorder="1" applyAlignment="1">
      <alignment horizontal="center" vertical="center" wrapText="1" shrinkToFit="1"/>
    </xf>
    <xf numFmtId="166" fontId="13" fillId="0" borderId="4" xfId="1" applyNumberFormat="1" applyFont="1" applyBorder="1" applyAlignment="1">
      <alignment horizontal="center" vertical="center" wrapText="1" shrinkToFit="1"/>
    </xf>
    <xf numFmtId="165" fontId="13" fillId="0" borderId="2" xfId="1" applyFont="1" applyBorder="1" applyAlignment="1">
      <alignment horizontal="left" vertical="center" wrapText="1" shrinkToFit="1"/>
    </xf>
    <xf numFmtId="165" fontId="13" fillId="0" borderId="3" xfId="1" applyFont="1" applyBorder="1" applyAlignment="1">
      <alignment horizontal="left" vertical="center" wrapText="1" shrinkToFit="1"/>
    </xf>
    <xf numFmtId="165" fontId="13" fillId="0" borderId="4" xfId="1" applyFont="1" applyBorder="1" applyAlignment="1">
      <alignment horizontal="left" vertical="center" wrapText="1" shrinkToFit="1"/>
    </xf>
    <xf numFmtId="10" fontId="2" fillId="0" borderId="7" xfId="0" applyNumberFormat="1" applyFont="1" applyFill="1" applyBorder="1"/>
    <xf numFmtId="0" fontId="0" fillId="0" borderId="0" xfId="0" applyFont="1"/>
    <xf numFmtId="10" fontId="54" fillId="0" borderId="0" xfId="0" applyNumberFormat="1" applyFont="1"/>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3" xfId="3"/>
    <cellStyle name="Normal 3 2" xfId="49"/>
    <cellStyle name="Normal 4" xfId="47"/>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29</xdr:col>
      <xdr:colOff>129425</xdr:colOff>
      <xdr:row>4</xdr:row>
      <xdr:rowOff>9525</xdr:rowOff>
    </xdr:from>
    <xdr:to>
      <xdr:col>33</xdr:col>
      <xdr:colOff>238125</xdr:colOff>
      <xdr:row>4</xdr:row>
      <xdr:rowOff>11113</xdr:rowOff>
    </xdr:to>
    <xdr:cxnSp macro="">
      <xdr:nvCxnSpPr>
        <xdr:cNvPr id="2" name="Straight Connector 1"/>
        <xdr:cNvCxnSpPr/>
      </xdr:nvCxnSpPr>
      <xdr:spPr>
        <a:xfrm>
          <a:off x="11054600" y="809625"/>
          <a:ext cx="159460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xdr:colOff>
      <xdr:row>4</xdr:row>
      <xdr:rowOff>9523</xdr:rowOff>
    </xdr:from>
    <xdr:to>
      <xdr:col>20</xdr:col>
      <xdr:colOff>352426</xdr:colOff>
      <xdr:row>4</xdr:row>
      <xdr:rowOff>9524</xdr:rowOff>
    </xdr:to>
    <xdr:cxnSp macro="">
      <xdr:nvCxnSpPr>
        <xdr:cNvPr id="2" name="Straight Connector 1"/>
        <xdr:cNvCxnSpPr/>
      </xdr:nvCxnSpPr>
      <xdr:spPr>
        <a:xfrm rot="10800000" flipV="1">
          <a:off x="7458076" y="809623"/>
          <a:ext cx="18764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A14" workbookViewId="0">
      <selection activeCell="P30" sqref="P30"/>
    </sheetView>
  </sheetViews>
  <sheetFormatPr defaultRowHeight="15" x14ac:dyDescent="0.25"/>
  <cols>
    <col min="1" max="1" width="5.140625" customWidth="1"/>
    <col min="2" max="2" width="33.140625" customWidth="1"/>
    <col min="3" max="15" width="7.42578125" customWidth="1"/>
  </cols>
  <sheetData>
    <row r="1" spans="1:17" x14ac:dyDescent="0.25">
      <c r="A1" s="243" t="s">
        <v>371</v>
      </c>
      <c r="B1" s="243"/>
      <c r="C1" s="2"/>
      <c r="D1" s="2"/>
      <c r="E1" s="2"/>
      <c r="F1" s="2"/>
      <c r="G1" s="2"/>
      <c r="H1" s="2"/>
      <c r="I1" s="2"/>
      <c r="J1" s="2"/>
      <c r="K1" s="2"/>
      <c r="M1" s="16"/>
      <c r="N1" s="16"/>
      <c r="O1" s="31" t="s">
        <v>19</v>
      </c>
    </row>
    <row r="2" spans="1:17" x14ac:dyDescent="0.25">
      <c r="A2" s="243" t="s">
        <v>372</v>
      </c>
      <c r="B2" s="243"/>
      <c r="C2" s="64"/>
      <c r="D2" s="64"/>
      <c r="E2" s="64"/>
      <c r="F2" s="64"/>
      <c r="G2" s="64"/>
      <c r="H2" s="64"/>
      <c r="I2" s="64"/>
      <c r="J2" s="64"/>
      <c r="K2" s="64"/>
      <c r="M2" s="63"/>
      <c r="N2" s="63"/>
      <c r="O2" s="63"/>
    </row>
    <row r="3" spans="1:17" ht="42" customHeight="1" x14ac:dyDescent="0.25">
      <c r="A3" s="250" t="s">
        <v>465</v>
      </c>
      <c r="B3" s="250"/>
      <c r="C3" s="250"/>
      <c r="D3" s="250"/>
      <c r="E3" s="250"/>
      <c r="F3" s="250"/>
      <c r="G3" s="250"/>
      <c r="H3" s="250"/>
      <c r="I3" s="250"/>
      <c r="J3" s="250"/>
      <c r="K3" s="250"/>
      <c r="L3" s="250"/>
      <c r="M3" s="250"/>
      <c r="N3" s="250"/>
      <c r="O3" s="250"/>
    </row>
    <row r="4" spans="1:17" ht="7.5" customHeight="1" x14ac:dyDescent="0.25">
      <c r="C4" s="251"/>
      <c r="D4" s="251"/>
      <c r="E4" s="251"/>
      <c r="F4" s="251"/>
      <c r="G4" s="251"/>
      <c r="H4" s="251"/>
      <c r="I4" s="251"/>
      <c r="J4" s="251"/>
      <c r="K4" s="251"/>
      <c r="L4" s="251"/>
      <c r="M4" s="251"/>
    </row>
    <row r="5" spans="1:17" s="1" customFormat="1" ht="32.25" customHeight="1" x14ac:dyDescent="0.2">
      <c r="A5" s="244" t="s">
        <v>15</v>
      </c>
      <c r="B5" s="244" t="s">
        <v>184</v>
      </c>
      <c r="C5" s="237" t="s">
        <v>2</v>
      </c>
      <c r="D5" s="237"/>
      <c r="E5" s="237"/>
      <c r="F5" s="237" t="s">
        <v>13</v>
      </c>
      <c r="G5" s="237"/>
      <c r="H5" s="237"/>
      <c r="I5" s="237"/>
      <c r="J5" s="237" t="s">
        <v>3</v>
      </c>
      <c r="K5" s="237"/>
      <c r="L5" s="237"/>
      <c r="M5" s="244" t="s">
        <v>11</v>
      </c>
      <c r="N5" s="244" t="s">
        <v>12</v>
      </c>
      <c r="O5" s="244" t="s">
        <v>65</v>
      </c>
    </row>
    <row r="6" spans="1:17" s="1" customFormat="1" ht="14.25" customHeight="1" x14ac:dyDescent="0.2">
      <c r="A6" s="245"/>
      <c r="B6" s="245"/>
      <c r="C6" s="237" t="s">
        <v>4</v>
      </c>
      <c r="D6" s="241" t="s">
        <v>5</v>
      </c>
      <c r="E6" s="241"/>
      <c r="F6" s="237" t="s">
        <v>4</v>
      </c>
      <c r="G6" s="238" t="s">
        <v>5</v>
      </c>
      <c r="H6" s="239"/>
      <c r="I6" s="240"/>
      <c r="J6" s="238" t="s">
        <v>5</v>
      </c>
      <c r="K6" s="239"/>
      <c r="L6" s="240"/>
      <c r="M6" s="245"/>
      <c r="N6" s="245"/>
      <c r="O6" s="245"/>
    </row>
    <row r="7" spans="1:17" s="1" customFormat="1" ht="88.5" customHeight="1" x14ac:dyDescent="0.2">
      <c r="A7" s="246"/>
      <c r="B7" s="246"/>
      <c r="C7" s="237"/>
      <c r="D7" s="81" t="s">
        <v>6</v>
      </c>
      <c r="E7" s="81" t="s">
        <v>7</v>
      </c>
      <c r="F7" s="237"/>
      <c r="G7" s="81" t="s">
        <v>14</v>
      </c>
      <c r="H7" s="81" t="s">
        <v>8</v>
      </c>
      <c r="I7" s="81" t="s">
        <v>9</v>
      </c>
      <c r="J7" s="203" t="s">
        <v>4</v>
      </c>
      <c r="K7" s="203" t="s">
        <v>10</v>
      </c>
      <c r="L7" s="203" t="s">
        <v>185</v>
      </c>
      <c r="M7" s="246"/>
      <c r="N7" s="246"/>
      <c r="O7" s="246"/>
    </row>
    <row r="8" spans="1:17"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7" ht="16.5" customHeight="1" x14ac:dyDescent="0.25">
      <c r="A9" s="44" t="s">
        <v>17</v>
      </c>
      <c r="B9" s="247" t="s">
        <v>45</v>
      </c>
      <c r="C9" s="248"/>
      <c r="D9" s="248"/>
      <c r="E9" s="248"/>
      <c r="F9" s="248"/>
      <c r="G9" s="248"/>
      <c r="H9" s="248"/>
      <c r="I9" s="248"/>
      <c r="J9" s="248"/>
      <c r="K9" s="248"/>
      <c r="L9" s="248"/>
      <c r="M9" s="248"/>
      <c r="N9" s="248"/>
      <c r="O9" s="249"/>
    </row>
    <row r="10" spans="1:17" x14ac:dyDescent="0.25">
      <c r="A10" s="4">
        <v>1</v>
      </c>
      <c r="B10" s="227" t="s">
        <v>448</v>
      </c>
      <c r="C10" s="5">
        <f t="shared" ref="C10:C23" si="0">F10+J10+M10</f>
        <v>57</v>
      </c>
      <c r="D10" s="75">
        <v>17</v>
      </c>
      <c r="E10" s="75">
        <v>40</v>
      </c>
      <c r="F10" s="5">
        <f>G10+H10+I10</f>
        <v>29</v>
      </c>
      <c r="G10" s="75">
        <v>28</v>
      </c>
      <c r="H10" s="75">
        <v>1</v>
      </c>
      <c r="I10" s="76">
        <v>0</v>
      </c>
      <c r="J10" s="5">
        <f>K10+L10</f>
        <v>28</v>
      </c>
      <c r="K10" s="75">
        <v>28</v>
      </c>
      <c r="L10" s="76">
        <v>0</v>
      </c>
      <c r="M10" s="75">
        <v>0</v>
      </c>
      <c r="N10" s="75">
        <v>0</v>
      </c>
      <c r="O10" s="75">
        <v>0</v>
      </c>
      <c r="Q10" s="226"/>
    </row>
    <row r="11" spans="1:17" x14ac:dyDescent="0.25">
      <c r="A11" s="4">
        <v>2</v>
      </c>
      <c r="B11" s="227" t="s">
        <v>449</v>
      </c>
      <c r="C11" s="5">
        <f t="shared" si="0"/>
        <v>1</v>
      </c>
      <c r="D11" s="75">
        <v>0</v>
      </c>
      <c r="E11" s="75">
        <v>1</v>
      </c>
      <c r="F11" s="5">
        <f t="shared" ref="F11:F18" si="1">G11+H11+I11</f>
        <v>0</v>
      </c>
      <c r="G11" s="75">
        <v>0</v>
      </c>
      <c r="H11" s="75">
        <v>0</v>
      </c>
      <c r="I11" s="76">
        <v>0</v>
      </c>
      <c r="J11" s="5">
        <f t="shared" ref="J11:J23" si="2">K11+L11</f>
        <v>1</v>
      </c>
      <c r="K11" s="75">
        <v>1</v>
      </c>
      <c r="L11" s="76">
        <v>0</v>
      </c>
      <c r="M11" s="75">
        <v>0</v>
      </c>
      <c r="N11" s="75">
        <v>0</v>
      </c>
      <c r="O11" s="75">
        <v>0</v>
      </c>
    </row>
    <row r="12" spans="1:17" x14ac:dyDescent="0.25">
      <c r="A12" s="4">
        <v>3</v>
      </c>
      <c r="B12" s="227" t="s">
        <v>450</v>
      </c>
      <c r="C12" s="5">
        <f t="shared" si="0"/>
        <v>2140</v>
      </c>
      <c r="D12" s="75">
        <v>1562</v>
      </c>
      <c r="E12" s="75">
        <v>578</v>
      </c>
      <c r="F12" s="5">
        <f t="shared" si="1"/>
        <v>1034</v>
      </c>
      <c r="G12" s="75">
        <v>705</v>
      </c>
      <c r="H12" s="75">
        <v>329</v>
      </c>
      <c r="I12" s="76">
        <v>0</v>
      </c>
      <c r="J12" s="5">
        <f t="shared" si="2"/>
        <v>1090</v>
      </c>
      <c r="K12" s="75">
        <v>981</v>
      </c>
      <c r="L12" s="76">
        <v>109</v>
      </c>
      <c r="M12" s="75">
        <v>16</v>
      </c>
      <c r="N12" s="75">
        <v>131</v>
      </c>
      <c r="O12" s="75">
        <v>187</v>
      </c>
    </row>
    <row r="13" spans="1:17" x14ac:dyDescent="0.25">
      <c r="A13" s="4">
        <v>4</v>
      </c>
      <c r="B13" s="227" t="s">
        <v>451</v>
      </c>
      <c r="C13" s="5">
        <f t="shared" si="0"/>
        <v>9</v>
      </c>
      <c r="D13" s="75">
        <v>1</v>
      </c>
      <c r="E13" s="75">
        <v>8</v>
      </c>
      <c r="F13" s="5">
        <f t="shared" si="1"/>
        <v>9</v>
      </c>
      <c r="G13" s="75">
        <v>7</v>
      </c>
      <c r="H13" s="75">
        <v>2</v>
      </c>
      <c r="I13" s="76">
        <v>0</v>
      </c>
      <c r="J13" s="5">
        <f t="shared" si="2"/>
        <v>0</v>
      </c>
      <c r="K13" s="75">
        <v>0</v>
      </c>
      <c r="L13" s="76">
        <v>0</v>
      </c>
      <c r="M13" s="75">
        <v>0</v>
      </c>
      <c r="N13" s="75">
        <v>0</v>
      </c>
      <c r="O13" s="75">
        <v>7</v>
      </c>
    </row>
    <row r="14" spans="1:17" x14ac:dyDescent="0.25">
      <c r="A14" s="4">
        <v>5</v>
      </c>
      <c r="B14" s="227" t="s">
        <v>452</v>
      </c>
      <c r="C14" s="5">
        <f t="shared" si="0"/>
        <v>21</v>
      </c>
      <c r="D14" s="75">
        <v>3</v>
      </c>
      <c r="E14" s="75">
        <v>18</v>
      </c>
      <c r="F14" s="5">
        <f t="shared" si="1"/>
        <v>20</v>
      </c>
      <c r="G14" s="75">
        <v>20</v>
      </c>
      <c r="H14" s="75">
        <v>0</v>
      </c>
      <c r="I14" s="76">
        <v>0</v>
      </c>
      <c r="J14" s="5">
        <f t="shared" si="2"/>
        <v>1</v>
      </c>
      <c r="K14" s="75">
        <v>1</v>
      </c>
      <c r="L14" s="76">
        <v>0</v>
      </c>
      <c r="M14" s="75">
        <v>0</v>
      </c>
      <c r="N14" s="75">
        <v>0</v>
      </c>
      <c r="O14" s="75">
        <v>12</v>
      </c>
    </row>
    <row r="15" spans="1:17" x14ac:dyDescent="0.25">
      <c r="A15" s="4">
        <v>6</v>
      </c>
      <c r="B15" s="227" t="s">
        <v>453</v>
      </c>
      <c r="C15" s="5">
        <f t="shared" si="0"/>
        <v>9</v>
      </c>
      <c r="D15" s="75">
        <v>5</v>
      </c>
      <c r="E15" s="75">
        <v>4</v>
      </c>
      <c r="F15" s="5">
        <f t="shared" si="1"/>
        <v>5</v>
      </c>
      <c r="G15" s="75">
        <v>5</v>
      </c>
      <c r="H15" s="75">
        <v>0</v>
      </c>
      <c r="I15" s="76">
        <v>0</v>
      </c>
      <c r="J15" s="5">
        <f t="shared" si="2"/>
        <v>4</v>
      </c>
      <c r="K15" s="75">
        <v>4</v>
      </c>
      <c r="L15" s="76">
        <v>0</v>
      </c>
      <c r="M15" s="75">
        <v>0</v>
      </c>
      <c r="N15" s="75">
        <v>0</v>
      </c>
      <c r="O15" s="75">
        <v>0</v>
      </c>
    </row>
    <row r="16" spans="1:17" x14ac:dyDescent="0.25">
      <c r="A16" s="4">
        <v>7</v>
      </c>
      <c r="B16" s="227" t="s">
        <v>454</v>
      </c>
      <c r="C16" s="5">
        <f t="shared" si="0"/>
        <v>0</v>
      </c>
      <c r="D16" s="75">
        <v>0</v>
      </c>
      <c r="E16" s="75">
        <v>0</v>
      </c>
      <c r="F16" s="5">
        <f t="shared" si="1"/>
        <v>0</v>
      </c>
      <c r="G16" s="75">
        <v>0</v>
      </c>
      <c r="H16" s="75">
        <v>0</v>
      </c>
      <c r="I16" s="76">
        <v>0</v>
      </c>
      <c r="J16" s="5">
        <f t="shared" si="2"/>
        <v>0</v>
      </c>
      <c r="K16" s="75">
        <v>0</v>
      </c>
      <c r="L16" s="76">
        <v>0</v>
      </c>
      <c r="M16" s="75">
        <v>0</v>
      </c>
      <c r="N16" s="75">
        <v>0</v>
      </c>
      <c r="O16" s="75">
        <v>0</v>
      </c>
    </row>
    <row r="17" spans="1:19" x14ac:dyDescent="0.25">
      <c r="A17" s="4">
        <v>8</v>
      </c>
      <c r="B17" s="228" t="s">
        <v>464</v>
      </c>
      <c r="C17" s="5">
        <f t="shared" si="0"/>
        <v>2</v>
      </c>
      <c r="D17" s="75">
        <v>1</v>
      </c>
      <c r="E17" s="75">
        <v>1</v>
      </c>
      <c r="F17" s="5">
        <f t="shared" si="1"/>
        <v>2</v>
      </c>
      <c r="G17" s="75">
        <v>2</v>
      </c>
      <c r="H17" s="75">
        <v>0</v>
      </c>
      <c r="I17" s="76">
        <v>0</v>
      </c>
      <c r="J17" s="5">
        <f t="shared" si="2"/>
        <v>0</v>
      </c>
      <c r="K17" s="75">
        <v>0</v>
      </c>
      <c r="L17" s="76">
        <v>0</v>
      </c>
      <c r="M17" s="75">
        <v>0</v>
      </c>
      <c r="N17" s="75">
        <v>1</v>
      </c>
      <c r="O17" s="75">
        <v>0</v>
      </c>
    </row>
    <row r="18" spans="1:19" x14ac:dyDescent="0.25">
      <c r="A18" s="4">
        <v>9</v>
      </c>
      <c r="B18" s="227" t="s">
        <v>455</v>
      </c>
      <c r="C18" s="5">
        <f t="shared" si="0"/>
        <v>46</v>
      </c>
      <c r="D18" s="75">
        <v>1</v>
      </c>
      <c r="E18" s="75">
        <v>45</v>
      </c>
      <c r="F18" s="5">
        <f t="shared" si="1"/>
        <v>37</v>
      </c>
      <c r="G18" s="75">
        <v>34</v>
      </c>
      <c r="H18" s="75">
        <v>3</v>
      </c>
      <c r="I18" s="76">
        <v>0</v>
      </c>
      <c r="J18" s="5">
        <f t="shared" si="2"/>
        <v>9</v>
      </c>
      <c r="K18" s="75">
        <v>9</v>
      </c>
      <c r="L18" s="76">
        <v>0</v>
      </c>
      <c r="M18" s="75">
        <v>0</v>
      </c>
      <c r="N18" s="75">
        <v>45</v>
      </c>
      <c r="O18" s="75">
        <v>45</v>
      </c>
    </row>
    <row r="19" spans="1:19" x14ac:dyDescent="0.25">
      <c r="A19" s="4">
        <v>10</v>
      </c>
      <c r="B19" s="227" t="s">
        <v>456</v>
      </c>
      <c r="C19" s="5">
        <f t="shared" si="0"/>
        <v>2</v>
      </c>
      <c r="D19" s="75">
        <v>1</v>
      </c>
      <c r="E19" s="75">
        <v>1</v>
      </c>
      <c r="F19" s="5">
        <f t="shared" ref="F19:F23" si="3">G19+H19+I19</f>
        <v>1</v>
      </c>
      <c r="G19" s="75">
        <v>0</v>
      </c>
      <c r="H19" s="75">
        <v>1</v>
      </c>
      <c r="I19" s="76">
        <v>0</v>
      </c>
      <c r="J19" s="5">
        <f t="shared" si="2"/>
        <v>1</v>
      </c>
      <c r="K19" s="75">
        <v>1</v>
      </c>
      <c r="L19" s="76">
        <v>0</v>
      </c>
      <c r="M19" s="75">
        <v>0</v>
      </c>
      <c r="N19" s="75">
        <v>1</v>
      </c>
      <c r="O19" s="75">
        <v>0</v>
      </c>
    </row>
    <row r="20" spans="1:19" x14ac:dyDescent="0.25">
      <c r="A20" s="4">
        <v>11</v>
      </c>
      <c r="B20" s="227" t="s">
        <v>457</v>
      </c>
      <c r="C20" s="5">
        <f t="shared" si="0"/>
        <v>147</v>
      </c>
      <c r="D20" s="75">
        <v>3</v>
      </c>
      <c r="E20" s="75">
        <v>144</v>
      </c>
      <c r="F20" s="5">
        <f t="shared" si="3"/>
        <v>135</v>
      </c>
      <c r="G20" s="75">
        <v>63</v>
      </c>
      <c r="H20" s="75">
        <v>72</v>
      </c>
      <c r="I20" s="76">
        <v>0</v>
      </c>
      <c r="J20" s="5">
        <f t="shared" si="2"/>
        <v>12</v>
      </c>
      <c r="K20" s="75">
        <v>12</v>
      </c>
      <c r="L20" s="76">
        <v>0</v>
      </c>
      <c r="M20" s="75">
        <v>0</v>
      </c>
      <c r="N20" s="75">
        <v>144</v>
      </c>
      <c r="O20" s="75">
        <v>6</v>
      </c>
    </row>
    <row r="21" spans="1:19" x14ac:dyDescent="0.25">
      <c r="A21" s="4">
        <v>12</v>
      </c>
      <c r="B21" s="227" t="s">
        <v>458</v>
      </c>
      <c r="C21" s="5">
        <f t="shared" si="0"/>
        <v>2</v>
      </c>
      <c r="D21" s="75">
        <v>2</v>
      </c>
      <c r="E21" s="75">
        <v>0</v>
      </c>
      <c r="F21" s="5">
        <f t="shared" si="3"/>
        <v>2</v>
      </c>
      <c r="G21" s="75">
        <v>1</v>
      </c>
      <c r="H21" s="75">
        <v>1</v>
      </c>
      <c r="I21" s="76">
        <v>0</v>
      </c>
      <c r="J21" s="5">
        <f t="shared" si="2"/>
        <v>0</v>
      </c>
      <c r="K21" s="75">
        <v>0</v>
      </c>
      <c r="L21" s="76">
        <v>0</v>
      </c>
      <c r="M21" s="75">
        <v>0</v>
      </c>
      <c r="N21" s="75">
        <v>0</v>
      </c>
      <c r="O21" s="75">
        <v>0</v>
      </c>
    </row>
    <row r="22" spans="1:19" x14ac:dyDescent="0.25">
      <c r="A22" s="4">
        <v>13</v>
      </c>
      <c r="B22" s="227" t="s">
        <v>459</v>
      </c>
      <c r="C22" s="5">
        <f t="shared" si="0"/>
        <v>86</v>
      </c>
      <c r="D22" s="75">
        <v>25</v>
      </c>
      <c r="E22" s="75">
        <v>61</v>
      </c>
      <c r="F22" s="5">
        <f t="shared" si="3"/>
        <v>55</v>
      </c>
      <c r="G22" s="75">
        <v>47</v>
      </c>
      <c r="H22" s="75">
        <v>8</v>
      </c>
      <c r="I22" s="76">
        <v>0</v>
      </c>
      <c r="J22" s="5">
        <f t="shared" si="2"/>
        <v>31</v>
      </c>
      <c r="K22" s="75">
        <v>31</v>
      </c>
      <c r="L22" s="76">
        <v>0</v>
      </c>
      <c r="M22" s="75">
        <v>0</v>
      </c>
      <c r="N22" s="75">
        <v>61</v>
      </c>
      <c r="O22" s="75">
        <v>14</v>
      </c>
    </row>
    <row r="23" spans="1:19" x14ac:dyDescent="0.25">
      <c r="A23" s="4">
        <v>14</v>
      </c>
      <c r="B23" s="227" t="s">
        <v>460</v>
      </c>
      <c r="C23" s="5">
        <f t="shared" si="0"/>
        <v>0</v>
      </c>
      <c r="D23" s="75">
        <v>0</v>
      </c>
      <c r="E23" s="75">
        <v>0</v>
      </c>
      <c r="F23" s="5">
        <f t="shared" si="3"/>
        <v>0</v>
      </c>
      <c r="G23" s="75">
        <v>0</v>
      </c>
      <c r="H23" s="75">
        <v>0</v>
      </c>
      <c r="I23" s="76">
        <v>0</v>
      </c>
      <c r="J23" s="5">
        <f t="shared" si="2"/>
        <v>0</v>
      </c>
      <c r="K23" s="75">
        <v>0</v>
      </c>
      <c r="L23" s="76">
        <v>0</v>
      </c>
      <c r="M23" s="75">
        <v>0</v>
      </c>
      <c r="N23" s="75">
        <v>0</v>
      </c>
      <c r="O23" s="75">
        <v>0</v>
      </c>
    </row>
    <row r="24" spans="1:19" x14ac:dyDescent="0.25">
      <c r="A24" s="4"/>
      <c r="B24" s="117" t="s">
        <v>401</v>
      </c>
      <c r="C24" s="8">
        <f>SUM(C10:C23)</f>
        <v>2522</v>
      </c>
      <c r="D24" s="8">
        <f>SUM(D10:D23)</f>
        <v>1621</v>
      </c>
      <c r="E24" s="8">
        <f>SUM(E10:E23)</f>
        <v>901</v>
      </c>
      <c r="F24" s="8">
        <f>SUM(F10:F23)</f>
        <v>1329</v>
      </c>
      <c r="G24" s="8">
        <f t="shared" ref="G24:N24" si="4">SUM(G10:G23)</f>
        <v>912</v>
      </c>
      <c r="H24" s="8">
        <f t="shared" si="4"/>
        <v>417</v>
      </c>
      <c r="I24" s="8">
        <f t="shared" si="4"/>
        <v>0</v>
      </c>
      <c r="J24" s="8">
        <f t="shared" si="4"/>
        <v>1177</v>
      </c>
      <c r="K24" s="8">
        <f t="shared" si="4"/>
        <v>1068</v>
      </c>
      <c r="L24" s="8">
        <f t="shared" si="4"/>
        <v>109</v>
      </c>
      <c r="M24" s="8">
        <f t="shared" si="4"/>
        <v>16</v>
      </c>
      <c r="N24" s="8">
        <f t="shared" si="4"/>
        <v>383</v>
      </c>
      <c r="O24" s="8">
        <f>SUM(O10:O23)</f>
        <v>271</v>
      </c>
      <c r="P24" s="382">
        <f>O24/E24</f>
        <v>0.30077691453940064</v>
      </c>
    </row>
    <row r="25" spans="1:19" ht="18" customHeight="1" x14ac:dyDescent="0.25">
      <c r="A25" s="44" t="s">
        <v>18</v>
      </c>
      <c r="B25" s="247" t="s">
        <v>42</v>
      </c>
      <c r="C25" s="248"/>
      <c r="D25" s="248"/>
      <c r="E25" s="248"/>
      <c r="F25" s="248"/>
      <c r="G25" s="248"/>
      <c r="H25" s="248"/>
      <c r="I25" s="248"/>
      <c r="J25" s="248"/>
      <c r="K25" s="248"/>
      <c r="L25" s="248"/>
      <c r="M25" s="248"/>
      <c r="N25" s="248"/>
      <c r="O25" s="249"/>
      <c r="P25" s="383"/>
    </row>
    <row r="26" spans="1:19" x14ac:dyDescent="0.25">
      <c r="A26" s="6">
        <v>1</v>
      </c>
      <c r="B26" s="5" t="s">
        <v>399</v>
      </c>
      <c r="C26" s="5">
        <f>F26+J26+M26</f>
        <v>464</v>
      </c>
      <c r="D26" s="75">
        <v>86</v>
      </c>
      <c r="E26" s="75">
        <v>378</v>
      </c>
      <c r="F26" s="5">
        <f>G26+H26+I26</f>
        <v>298</v>
      </c>
      <c r="G26" s="75">
        <v>12</v>
      </c>
      <c r="H26" s="75">
        <v>286</v>
      </c>
      <c r="I26" s="76">
        <v>0</v>
      </c>
      <c r="J26" s="5">
        <f t="shared" ref="J26:J32" si="5">K26+L26</f>
        <v>166</v>
      </c>
      <c r="K26" s="75">
        <v>166</v>
      </c>
      <c r="L26" s="76">
        <v>0</v>
      </c>
      <c r="M26" s="75">
        <v>0</v>
      </c>
      <c r="N26" s="75">
        <v>0</v>
      </c>
      <c r="O26" s="75">
        <v>0</v>
      </c>
      <c r="P26" s="383"/>
    </row>
    <row r="27" spans="1:19" x14ac:dyDescent="0.25">
      <c r="A27" s="6">
        <v>2</v>
      </c>
      <c r="B27" s="5" t="s">
        <v>398</v>
      </c>
      <c r="C27" s="5">
        <f t="shared" ref="C27:C32" si="6">F27+J27+M27</f>
        <v>13</v>
      </c>
      <c r="D27" s="75">
        <v>0</v>
      </c>
      <c r="E27" s="75">
        <v>13</v>
      </c>
      <c r="F27" s="5">
        <f>G27+H27+I27</f>
        <v>13</v>
      </c>
      <c r="G27" s="75">
        <v>13</v>
      </c>
      <c r="H27" s="75">
        <v>0</v>
      </c>
      <c r="I27" s="76">
        <v>0</v>
      </c>
      <c r="J27" s="5">
        <f t="shared" si="5"/>
        <v>0</v>
      </c>
      <c r="K27" s="75"/>
      <c r="L27" s="76">
        <v>0</v>
      </c>
      <c r="M27" s="75">
        <v>0</v>
      </c>
      <c r="N27" s="75">
        <v>0</v>
      </c>
      <c r="O27" s="75">
        <v>0</v>
      </c>
      <c r="P27" s="383"/>
    </row>
    <row r="28" spans="1:19" x14ac:dyDescent="0.25">
      <c r="A28" s="6">
        <v>3</v>
      </c>
      <c r="B28" s="5" t="s">
        <v>34</v>
      </c>
      <c r="C28" s="5">
        <f t="shared" si="6"/>
        <v>1505</v>
      </c>
      <c r="D28" s="75">
        <v>241</v>
      </c>
      <c r="E28" s="75">
        <v>1264</v>
      </c>
      <c r="F28" s="5">
        <f t="shared" ref="F28:F32" si="7">G28+H28+I28</f>
        <v>1303</v>
      </c>
      <c r="G28" s="82">
        <v>0</v>
      </c>
      <c r="H28" s="82">
        <v>1303</v>
      </c>
      <c r="I28" s="83">
        <v>0</v>
      </c>
      <c r="J28" s="5">
        <f t="shared" si="5"/>
        <v>202</v>
      </c>
      <c r="K28" s="82">
        <v>0</v>
      </c>
      <c r="L28" s="83">
        <v>202</v>
      </c>
      <c r="M28" s="82">
        <v>0</v>
      </c>
      <c r="N28" s="82">
        <v>0</v>
      </c>
      <c r="O28" s="82">
        <v>620</v>
      </c>
      <c r="P28" s="383"/>
      <c r="R28" s="229"/>
      <c r="S28" s="229"/>
    </row>
    <row r="29" spans="1:19" x14ac:dyDescent="0.25">
      <c r="A29" s="6">
        <v>5</v>
      </c>
      <c r="B29" s="5" t="s">
        <v>35</v>
      </c>
      <c r="C29" s="5">
        <f t="shared" si="6"/>
        <v>56</v>
      </c>
      <c r="D29" s="75">
        <v>0</v>
      </c>
      <c r="E29" s="75">
        <v>56</v>
      </c>
      <c r="F29" s="5">
        <f>G29+H29+I29</f>
        <v>56</v>
      </c>
      <c r="G29" s="75">
        <v>0</v>
      </c>
      <c r="H29" s="75">
        <v>56</v>
      </c>
      <c r="I29" s="76">
        <v>0</v>
      </c>
      <c r="J29" s="5">
        <f t="shared" si="5"/>
        <v>0</v>
      </c>
      <c r="K29" s="75">
        <v>0</v>
      </c>
      <c r="L29" s="76">
        <v>0</v>
      </c>
      <c r="M29" s="75">
        <v>0</v>
      </c>
      <c r="N29" s="75">
        <v>0</v>
      </c>
      <c r="O29" s="75">
        <v>0</v>
      </c>
      <c r="P29" s="383"/>
      <c r="R29" s="226"/>
      <c r="S29" s="226"/>
    </row>
    <row r="30" spans="1:19" x14ac:dyDescent="0.25">
      <c r="A30" s="6">
        <v>6</v>
      </c>
      <c r="B30" s="5" t="s">
        <v>36</v>
      </c>
      <c r="C30" s="5">
        <f t="shared" si="6"/>
        <v>64</v>
      </c>
      <c r="D30" s="205">
        <v>16</v>
      </c>
      <c r="E30" s="205">
        <v>48</v>
      </c>
      <c r="F30" s="5">
        <f t="shared" si="7"/>
        <v>58</v>
      </c>
      <c r="G30" s="207">
        <v>53</v>
      </c>
      <c r="H30" s="207">
        <v>5</v>
      </c>
      <c r="I30" s="206">
        <v>0</v>
      </c>
      <c r="J30" s="5">
        <f t="shared" si="5"/>
        <v>6</v>
      </c>
      <c r="K30" s="209">
        <v>6</v>
      </c>
      <c r="L30" s="208">
        <v>0</v>
      </c>
      <c r="M30" s="209">
        <v>0</v>
      </c>
      <c r="N30" s="75">
        <v>0</v>
      </c>
      <c r="O30" s="75">
        <v>0</v>
      </c>
      <c r="P30" s="383"/>
      <c r="R30" s="226"/>
      <c r="S30" s="226"/>
    </row>
    <row r="31" spans="1:19" x14ac:dyDescent="0.25">
      <c r="A31" s="6">
        <v>7</v>
      </c>
      <c r="B31" s="5" t="s">
        <v>37</v>
      </c>
      <c r="C31" s="5">
        <f t="shared" si="6"/>
        <v>52</v>
      </c>
      <c r="D31" s="215">
        <v>7</v>
      </c>
      <c r="E31" s="215">
        <v>45</v>
      </c>
      <c r="F31" s="5">
        <f t="shared" si="7"/>
        <v>47</v>
      </c>
      <c r="G31" s="217">
        <v>47</v>
      </c>
      <c r="H31" s="217">
        <v>0</v>
      </c>
      <c r="I31" s="216">
        <v>0</v>
      </c>
      <c r="J31" s="5">
        <f t="shared" si="5"/>
        <v>5</v>
      </c>
      <c r="K31" s="219">
        <v>5</v>
      </c>
      <c r="L31" s="218">
        <v>0</v>
      </c>
      <c r="M31" s="219">
        <v>0</v>
      </c>
      <c r="N31" s="75">
        <v>0</v>
      </c>
      <c r="O31" s="75">
        <v>0</v>
      </c>
      <c r="P31" s="383"/>
      <c r="R31" s="226"/>
      <c r="S31" s="226"/>
    </row>
    <row r="32" spans="1:19" x14ac:dyDescent="0.25">
      <c r="A32" s="6">
        <v>8</v>
      </c>
      <c r="B32" s="5" t="s">
        <v>445</v>
      </c>
      <c r="C32" s="5">
        <f t="shared" si="6"/>
        <v>934</v>
      </c>
      <c r="D32" s="75">
        <v>83</v>
      </c>
      <c r="E32" s="75">
        <v>851</v>
      </c>
      <c r="F32" s="5">
        <f t="shared" si="7"/>
        <v>800</v>
      </c>
      <c r="G32" s="75">
        <v>800</v>
      </c>
      <c r="H32" s="75">
        <v>0</v>
      </c>
      <c r="I32" s="76">
        <v>0</v>
      </c>
      <c r="J32" s="5">
        <f t="shared" si="5"/>
        <v>134</v>
      </c>
      <c r="K32" s="75">
        <v>134</v>
      </c>
      <c r="L32" s="76">
        <v>0</v>
      </c>
      <c r="M32" s="75">
        <v>0</v>
      </c>
      <c r="N32" s="75">
        <v>4</v>
      </c>
      <c r="O32" s="75">
        <v>0</v>
      </c>
      <c r="P32" s="383"/>
      <c r="R32" s="226"/>
      <c r="S32" s="226"/>
    </row>
    <row r="33" spans="1:19" x14ac:dyDescent="0.25">
      <c r="A33" s="6"/>
      <c r="B33" s="8" t="s">
        <v>400</v>
      </c>
      <c r="C33" s="8">
        <f>SUM(C26:C32)</f>
        <v>3088</v>
      </c>
      <c r="D33" s="8">
        <f>SUM(D26:D32)</f>
        <v>433</v>
      </c>
      <c r="E33" s="8">
        <f>SUM(E26:E32)</f>
        <v>2655</v>
      </c>
      <c r="F33" s="8">
        <f t="shared" ref="F33:O33" si="8">SUM(F26:F32)</f>
        <v>2575</v>
      </c>
      <c r="G33" s="8">
        <f t="shared" si="8"/>
        <v>925</v>
      </c>
      <c r="H33" s="8">
        <f t="shared" si="8"/>
        <v>1650</v>
      </c>
      <c r="I33" s="8">
        <f t="shared" si="8"/>
        <v>0</v>
      </c>
      <c r="J33" s="8">
        <f t="shared" si="8"/>
        <v>513</v>
      </c>
      <c r="K33" s="8">
        <f t="shared" si="8"/>
        <v>311</v>
      </c>
      <c r="L33" s="8">
        <f t="shared" si="8"/>
        <v>202</v>
      </c>
      <c r="M33" s="8">
        <f t="shared" si="8"/>
        <v>0</v>
      </c>
      <c r="N33" s="8">
        <f t="shared" si="8"/>
        <v>4</v>
      </c>
      <c r="O33" s="8">
        <f t="shared" si="8"/>
        <v>620</v>
      </c>
      <c r="P33" s="382">
        <f>O33/E33</f>
        <v>0.2335216572504708</v>
      </c>
      <c r="R33" s="226"/>
      <c r="S33" s="226"/>
    </row>
    <row r="34" spans="1:19" x14ac:dyDescent="0.25">
      <c r="A34" s="5"/>
      <c r="B34" s="45" t="s">
        <v>38</v>
      </c>
      <c r="C34" s="8">
        <f t="shared" ref="C34:O34" si="9">C33+C24</f>
        <v>5610</v>
      </c>
      <c r="D34" s="8">
        <f>D33+D24</f>
        <v>2054</v>
      </c>
      <c r="E34" s="8">
        <f t="shared" si="9"/>
        <v>3556</v>
      </c>
      <c r="F34" s="8">
        <f t="shared" si="9"/>
        <v>3904</v>
      </c>
      <c r="G34" s="8">
        <f t="shared" si="9"/>
        <v>1837</v>
      </c>
      <c r="H34" s="8">
        <f t="shared" si="9"/>
        <v>2067</v>
      </c>
      <c r="I34" s="8">
        <f t="shared" si="9"/>
        <v>0</v>
      </c>
      <c r="J34" s="8">
        <f t="shared" si="9"/>
        <v>1690</v>
      </c>
      <c r="K34" s="8">
        <f t="shared" si="9"/>
        <v>1379</v>
      </c>
      <c r="L34" s="8">
        <f t="shared" si="9"/>
        <v>311</v>
      </c>
      <c r="M34" s="8">
        <f t="shared" si="9"/>
        <v>16</v>
      </c>
      <c r="N34" s="8">
        <f t="shared" si="9"/>
        <v>387</v>
      </c>
      <c r="O34" s="8">
        <f t="shared" si="9"/>
        <v>891</v>
      </c>
      <c r="P34" s="382">
        <f>O34/E34</f>
        <v>0.25056242969628795</v>
      </c>
    </row>
    <row r="35" spans="1:19" hidden="1" x14ac:dyDescent="0.25"/>
    <row r="36" spans="1:19" ht="18.75" hidden="1" x14ac:dyDescent="0.3">
      <c r="J36" s="242" t="s">
        <v>373</v>
      </c>
      <c r="K36" s="242"/>
      <c r="L36" s="242"/>
      <c r="M36" s="242"/>
    </row>
    <row r="37" spans="1:19" hidden="1" x14ac:dyDescent="0.25"/>
    <row r="38" spans="1:19" hidden="1" x14ac:dyDescent="0.25"/>
    <row r="39" spans="1:19" hidden="1" x14ac:dyDescent="0.25"/>
    <row r="40" spans="1:19" hidden="1" x14ac:dyDescent="0.25"/>
    <row r="41" spans="1:19" hidden="1" x14ac:dyDescent="0.25"/>
    <row r="42" spans="1:19" ht="18.75" hidden="1" x14ac:dyDescent="0.3">
      <c r="J42" s="242" t="s">
        <v>393</v>
      </c>
      <c r="K42" s="242"/>
      <c r="L42" s="242"/>
      <c r="M42" s="242"/>
    </row>
    <row r="43" spans="1:19" hidden="1" x14ac:dyDescent="0.25"/>
    <row r="44" spans="1:19" hidden="1" x14ac:dyDescent="0.25"/>
    <row r="46" spans="1:19" x14ac:dyDescent="0.25">
      <c r="G46">
        <f>G34+H34</f>
        <v>3904</v>
      </c>
    </row>
    <row r="47" spans="1:19" x14ac:dyDescent="0.25">
      <c r="G47">
        <f>G46/F34*100</f>
        <v>100</v>
      </c>
    </row>
    <row r="55" spans="18:19" x14ac:dyDescent="0.25">
      <c r="R55" s="165"/>
      <c r="S55" s="165"/>
    </row>
  </sheetData>
  <mergeCells count="21">
    <mergeCell ref="J36:M36"/>
    <mergeCell ref="J42:M42"/>
    <mergeCell ref="A1:B1"/>
    <mergeCell ref="A2:B2"/>
    <mergeCell ref="N5:N7"/>
    <mergeCell ref="B9:O9"/>
    <mergeCell ref="B25:O25"/>
    <mergeCell ref="O5:O7"/>
    <mergeCell ref="A3:O3"/>
    <mergeCell ref="C4:M4"/>
    <mergeCell ref="A5:A7"/>
    <mergeCell ref="B5:B7"/>
    <mergeCell ref="C5:E5"/>
    <mergeCell ref="F5:I5"/>
    <mergeCell ref="J5:L5"/>
    <mergeCell ref="M5:M7"/>
    <mergeCell ref="C6:C7"/>
    <mergeCell ref="G6:I6"/>
    <mergeCell ref="D6:E6"/>
    <mergeCell ref="F6:F7"/>
    <mergeCell ref="J6:L6"/>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23" t="s">
        <v>71</v>
      </c>
      <c r="B3" s="323"/>
      <c r="C3" s="323"/>
      <c r="D3" s="323"/>
      <c r="E3" s="323"/>
      <c r="F3" s="323"/>
      <c r="G3" s="323"/>
    </row>
    <row r="4" spans="1:11" ht="15" customHeight="1" x14ac:dyDescent="0.25">
      <c r="A4" s="323" t="s">
        <v>120</v>
      </c>
      <c r="B4" s="323"/>
      <c r="C4" s="323"/>
      <c r="D4" s="323"/>
      <c r="E4" s="323"/>
      <c r="F4" s="323"/>
      <c r="G4" s="323"/>
      <c r="H4" s="323"/>
      <c r="I4" s="32"/>
      <c r="J4" s="32"/>
      <c r="K4" s="32"/>
    </row>
    <row r="5" spans="1:11" ht="69" customHeight="1" x14ac:dyDescent="0.25">
      <c r="A5" s="250" t="s">
        <v>112</v>
      </c>
      <c r="B5" s="250"/>
      <c r="C5" s="250"/>
      <c r="D5" s="250"/>
      <c r="E5" s="250"/>
      <c r="F5" s="250"/>
      <c r="G5" s="250"/>
      <c r="H5" s="250"/>
      <c r="I5" s="250"/>
    </row>
    <row r="7" spans="1:11" ht="36.75" customHeight="1" x14ac:dyDescent="0.25">
      <c r="A7" s="321" t="s">
        <v>15</v>
      </c>
      <c r="B7" s="321" t="s">
        <v>103</v>
      </c>
      <c r="C7" s="321" t="s">
        <v>111</v>
      </c>
      <c r="D7" s="321" t="s">
        <v>106</v>
      </c>
      <c r="E7" s="325" t="s">
        <v>110</v>
      </c>
      <c r="F7" s="326"/>
      <c r="G7" s="326"/>
      <c r="H7" s="327"/>
      <c r="I7" s="328" t="s">
        <v>58</v>
      </c>
    </row>
    <row r="8" spans="1:11" ht="91.5" customHeight="1" x14ac:dyDescent="0.25">
      <c r="A8" s="321"/>
      <c r="B8" s="321"/>
      <c r="C8" s="321"/>
      <c r="D8" s="321"/>
      <c r="E8" s="27" t="s">
        <v>107</v>
      </c>
      <c r="F8" s="27" t="s">
        <v>108</v>
      </c>
      <c r="G8" s="27" t="s">
        <v>109</v>
      </c>
      <c r="H8" s="27" t="s">
        <v>113</v>
      </c>
      <c r="I8" s="328"/>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24"/>
      <c r="C46" s="324"/>
      <c r="D46" s="324"/>
      <c r="E46" s="324"/>
      <c r="F46" s="324"/>
      <c r="G46" s="324"/>
      <c r="H46" s="324"/>
      <c r="I46" s="324"/>
    </row>
    <row r="47" spans="1:9" ht="62.25" customHeight="1" x14ac:dyDescent="0.25">
      <c r="B47" s="323" t="s">
        <v>125</v>
      </c>
      <c r="C47" s="329"/>
      <c r="D47" s="329"/>
      <c r="E47" s="329"/>
      <c r="F47" s="329"/>
      <c r="G47" s="329"/>
      <c r="H47" s="329"/>
      <c r="I47" s="329"/>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23" t="s">
        <v>71</v>
      </c>
      <c r="B3" s="323"/>
      <c r="C3" s="323"/>
      <c r="D3" s="323"/>
      <c r="E3" s="323"/>
      <c r="F3" s="323"/>
      <c r="G3" s="323"/>
      <c r="H3" s="330"/>
      <c r="I3" s="330"/>
      <c r="J3" s="2"/>
      <c r="K3" s="2"/>
      <c r="L3" s="1"/>
    </row>
    <row r="4" spans="1:15" ht="15" customHeight="1" x14ac:dyDescent="0.25">
      <c r="A4" s="323" t="s">
        <v>120</v>
      </c>
      <c r="B4" s="323"/>
      <c r="C4" s="323"/>
      <c r="D4" s="323"/>
      <c r="E4" s="323"/>
      <c r="F4" s="323"/>
      <c r="G4" s="323"/>
      <c r="H4" s="323"/>
      <c r="I4" s="323"/>
      <c r="J4" s="323"/>
      <c r="K4" s="323"/>
      <c r="L4" s="323"/>
      <c r="M4" s="323"/>
    </row>
    <row r="5" spans="1:15" ht="68.25" customHeight="1" x14ac:dyDescent="0.25">
      <c r="A5" s="250" t="s">
        <v>188</v>
      </c>
      <c r="B5" s="250"/>
      <c r="C5" s="250"/>
      <c r="D5" s="250"/>
      <c r="E5" s="250"/>
      <c r="F5" s="250"/>
      <c r="G5" s="250"/>
      <c r="H5" s="250"/>
      <c r="I5" s="250"/>
      <c r="J5" s="250"/>
      <c r="K5" s="250"/>
      <c r="L5" s="250"/>
      <c r="M5" s="250"/>
      <c r="N5" s="250"/>
      <c r="O5" s="250"/>
    </row>
    <row r="6" spans="1:15" ht="6.75" customHeight="1" x14ac:dyDescent="0.25">
      <c r="C6" s="251"/>
      <c r="D6" s="251"/>
      <c r="E6" s="251"/>
      <c r="F6" s="251"/>
      <c r="G6" s="251"/>
      <c r="H6" s="251"/>
      <c r="I6" s="251"/>
      <c r="J6" s="251"/>
      <c r="K6" s="251"/>
      <c r="L6" s="251"/>
      <c r="M6" s="251"/>
    </row>
    <row r="7" spans="1:15" s="1" customFormat="1" ht="30.75" customHeight="1" x14ac:dyDescent="0.2">
      <c r="A7" s="254" t="s">
        <v>15</v>
      </c>
      <c r="B7" s="254" t="s">
        <v>16</v>
      </c>
      <c r="C7" s="321" t="s">
        <v>2</v>
      </c>
      <c r="D7" s="321"/>
      <c r="E7" s="321"/>
      <c r="F7" s="321" t="s">
        <v>13</v>
      </c>
      <c r="G7" s="321"/>
      <c r="H7" s="321"/>
      <c r="I7" s="321"/>
      <c r="J7" s="321" t="s">
        <v>3</v>
      </c>
      <c r="K7" s="321"/>
      <c r="L7" s="321"/>
      <c r="M7" s="254" t="s">
        <v>11</v>
      </c>
      <c r="N7" s="254" t="s">
        <v>12</v>
      </c>
      <c r="O7" s="254" t="s">
        <v>65</v>
      </c>
    </row>
    <row r="8" spans="1:15" s="1" customFormat="1" ht="21.75" customHeight="1" x14ac:dyDescent="0.2">
      <c r="A8" s="255"/>
      <c r="B8" s="255"/>
      <c r="C8" s="321" t="s">
        <v>4</v>
      </c>
      <c r="D8" s="322" t="s">
        <v>5</v>
      </c>
      <c r="E8" s="322"/>
      <c r="F8" s="321" t="s">
        <v>4</v>
      </c>
      <c r="G8" s="318" t="s">
        <v>5</v>
      </c>
      <c r="H8" s="319"/>
      <c r="I8" s="320"/>
      <c r="J8" s="321" t="s">
        <v>4</v>
      </c>
      <c r="K8" s="322" t="s">
        <v>5</v>
      </c>
      <c r="L8" s="322"/>
      <c r="M8" s="255"/>
      <c r="N8" s="255"/>
      <c r="O8" s="255"/>
    </row>
    <row r="9" spans="1:15" s="1" customFormat="1" ht="99.75" x14ac:dyDescent="0.2">
      <c r="A9" s="256"/>
      <c r="B9" s="256"/>
      <c r="C9" s="321"/>
      <c r="D9" s="17" t="s">
        <v>6</v>
      </c>
      <c r="E9" s="17" t="s">
        <v>7</v>
      </c>
      <c r="F9" s="321"/>
      <c r="G9" s="17" t="s">
        <v>14</v>
      </c>
      <c r="H9" s="17" t="s">
        <v>8</v>
      </c>
      <c r="I9" s="17" t="s">
        <v>9</v>
      </c>
      <c r="J9" s="321"/>
      <c r="K9" s="17" t="s">
        <v>10</v>
      </c>
      <c r="L9" s="44" t="s">
        <v>185</v>
      </c>
      <c r="M9" s="256"/>
      <c r="N9" s="256"/>
      <c r="O9" s="256"/>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31" t="s">
        <v>62</v>
      </c>
      <c r="C34" s="331"/>
      <c r="D34" s="331"/>
      <c r="E34" s="331"/>
      <c r="F34" s="331"/>
      <c r="G34" s="331"/>
      <c r="H34" s="331"/>
      <c r="I34" s="331"/>
      <c r="J34" s="331"/>
      <c r="K34" s="331"/>
      <c r="L34" s="331"/>
      <c r="M34" s="331"/>
    </row>
  </sheetData>
  <mergeCells count="19">
    <mergeCell ref="B34:M34"/>
    <mergeCell ref="J8:J9"/>
    <mergeCell ref="K8:L8"/>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52" t="s">
        <v>127</v>
      </c>
      <c r="O1" s="252"/>
    </row>
    <row r="2" spans="1:15" x14ac:dyDescent="0.25">
      <c r="A2" s="2" t="s">
        <v>1</v>
      </c>
      <c r="B2" s="2"/>
      <c r="C2" s="2"/>
      <c r="D2" s="2"/>
      <c r="E2" s="2"/>
      <c r="F2" s="2"/>
      <c r="G2" s="2"/>
      <c r="H2" s="2"/>
      <c r="I2" s="2"/>
      <c r="J2" s="2"/>
      <c r="K2" s="2"/>
      <c r="L2" s="1"/>
    </row>
    <row r="3" spans="1:15" ht="15" customHeight="1" x14ac:dyDescent="0.25">
      <c r="A3" s="323" t="s">
        <v>71</v>
      </c>
      <c r="B3" s="323"/>
      <c r="C3" s="323"/>
      <c r="D3" s="323"/>
      <c r="E3" s="323"/>
      <c r="F3" s="323"/>
      <c r="G3" s="323"/>
      <c r="H3" s="330"/>
      <c r="I3" s="330"/>
      <c r="J3" s="2"/>
      <c r="K3" s="2"/>
      <c r="L3" s="1"/>
    </row>
    <row r="4" spans="1:15" ht="15" customHeight="1" x14ac:dyDescent="0.25">
      <c r="A4" s="323" t="s">
        <v>120</v>
      </c>
      <c r="B4" s="323"/>
      <c r="C4" s="323"/>
      <c r="D4" s="323"/>
      <c r="E4" s="323"/>
      <c r="F4" s="323"/>
      <c r="G4" s="323"/>
      <c r="H4" s="323"/>
      <c r="I4" s="323"/>
      <c r="J4" s="323"/>
      <c r="K4" s="323"/>
      <c r="L4" s="323"/>
      <c r="M4" s="323"/>
    </row>
    <row r="5" spans="1:15" ht="7.5" customHeight="1" x14ac:dyDescent="0.25">
      <c r="A5" s="2"/>
      <c r="B5" s="2"/>
      <c r="C5" s="2"/>
      <c r="D5" s="2"/>
      <c r="E5" s="2"/>
      <c r="F5" s="2"/>
      <c r="G5" s="2"/>
      <c r="H5" s="2"/>
      <c r="I5" s="2"/>
      <c r="J5" s="2"/>
      <c r="K5" s="2"/>
      <c r="L5" s="1"/>
    </row>
    <row r="6" spans="1:15" ht="60.75" customHeight="1" x14ac:dyDescent="0.25">
      <c r="A6" s="250" t="s">
        <v>206</v>
      </c>
      <c r="B6" s="250"/>
      <c r="C6" s="250"/>
      <c r="D6" s="250"/>
      <c r="E6" s="250"/>
      <c r="F6" s="250"/>
      <c r="G6" s="250"/>
      <c r="H6" s="250"/>
      <c r="I6" s="250"/>
      <c r="J6" s="250"/>
      <c r="K6" s="250"/>
      <c r="L6" s="250"/>
      <c r="M6" s="250"/>
      <c r="N6" s="250"/>
      <c r="O6" s="250"/>
    </row>
    <row r="7" spans="1:15" ht="7.5" customHeight="1" x14ac:dyDescent="0.25">
      <c r="C7" s="251"/>
      <c r="D7" s="251"/>
      <c r="E7" s="251"/>
      <c r="F7" s="251"/>
      <c r="G7" s="251"/>
      <c r="H7" s="251"/>
      <c r="I7" s="251"/>
      <c r="J7" s="251"/>
      <c r="K7" s="251"/>
      <c r="L7" s="251"/>
      <c r="M7" s="251"/>
    </row>
    <row r="8" spans="1:15" s="1" customFormat="1" ht="30.75" customHeight="1" x14ac:dyDescent="0.2">
      <c r="A8" s="254" t="s">
        <v>15</v>
      </c>
      <c r="B8" s="254" t="s">
        <v>180</v>
      </c>
      <c r="C8" s="321" t="s">
        <v>2</v>
      </c>
      <c r="D8" s="321"/>
      <c r="E8" s="321"/>
      <c r="F8" s="321" t="s">
        <v>13</v>
      </c>
      <c r="G8" s="321"/>
      <c r="H8" s="321"/>
      <c r="I8" s="321"/>
      <c r="J8" s="321" t="s">
        <v>3</v>
      </c>
      <c r="K8" s="321"/>
      <c r="L8" s="321"/>
      <c r="M8" s="254" t="s">
        <v>11</v>
      </c>
      <c r="N8" s="254" t="s">
        <v>12</v>
      </c>
      <c r="O8" s="254" t="s">
        <v>65</v>
      </c>
    </row>
    <row r="9" spans="1:15" s="1" customFormat="1" ht="21.75" customHeight="1" x14ac:dyDescent="0.2">
      <c r="A9" s="255"/>
      <c r="B9" s="255"/>
      <c r="C9" s="321" t="s">
        <v>4</v>
      </c>
      <c r="D9" s="322" t="s">
        <v>5</v>
      </c>
      <c r="E9" s="322"/>
      <c r="F9" s="321" t="s">
        <v>4</v>
      </c>
      <c r="G9" s="318" t="s">
        <v>5</v>
      </c>
      <c r="H9" s="319"/>
      <c r="I9" s="320"/>
      <c r="J9" s="321" t="s">
        <v>4</v>
      </c>
      <c r="K9" s="322" t="s">
        <v>5</v>
      </c>
      <c r="L9" s="322"/>
      <c r="M9" s="255"/>
      <c r="N9" s="255"/>
      <c r="O9" s="255"/>
    </row>
    <row r="10" spans="1:15" s="1" customFormat="1" ht="99.75" x14ac:dyDescent="0.2">
      <c r="A10" s="256"/>
      <c r="B10" s="256"/>
      <c r="C10" s="321"/>
      <c r="D10" s="17" t="s">
        <v>6</v>
      </c>
      <c r="E10" s="17" t="s">
        <v>7</v>
      </c>
      <c r="F10" s="321"/>
      <c r="G10" s="17" t="s">
        <v>14</v>
      </c>
      <c r="H10" s="17" t="s">
        <v>8</v>
      </c>
      <c r="I10" s="17" t="s">
        <v>9</v>
      </c>
      <c r="J10" s="321"/>
      <c r="K10" s="17" t="s">
        <v>10</v>
      </c>
      <c r="L10" s="44" t="s">
        <v>185</v>
      </c>
      <c r="M10" s="256"/>
      <c r="N10" s="256"/>
      <c r="O10" s="256"/>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C9:C10"/>
    <mergeCell ref="D9:E9"/>
    <mergeCell ref="F9:F10"/>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 ref="O8:O10"/>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topLeftCell="A7" workbookViewId="0">
      <selection activeCell="F15" sqref="F15"/>
    </sheetView>
  </sheetViews>
  <sheetFormatPr defaultColWidth="9.140625" defaultRowHeight="15.75" x14ac:dyDescent="0.25"/>
  <cols>
    <col min="1" max="1" width="3.28515625" style="133" bestFit="1" customWidth="1"/>
    <col min="2" max="2" width="5.42578125" style="132" customWidth="1"/>
    <col min="3" max="3" width="5.140625" style="132" customWidth="1"/>
    <col min="4" max="4" width="5" style="132" customWidth="1"/>
    <col min="5" max="36" width="4.28515625" style="132" customWidth="1"/>
    <col min="37" max="16384" width="9.140625" style="124"/>
  </cols>
  <sheetData>
    <row r="1" spans="1:39" x14ac:dyDescent="0.25">
      <c r="AH1" s="335" t="s">
        <v>425</v>
      </c>
      <c r="AI1" s="335"/>
      <c r="AJ1" s="335"/>
    </row>
    <row r="2" spans="1:39" x14ac:dyDescent="0.25">
      <c r="AH2" s="157"/>
      <c r="AI2" s="157"/>
      <c r="AJ2" s="157"/>
    </row>
    <row r="3" spans="1:39" s="125" customFormat="1" x14ac:dyDescent="0.25">
      <c r="A3" s="336" t="s">
        <v>371</v>
      </c>
      <c r="B3" s="336"/>
      <c r="C3" s="336"/>
      <c r="D3" s="336"/>
      <c r="E3" s="336"/>
      <c r="F3" s="336"/>
      <c r="G3" s="336"/>
      <c r="H3" s="336"/>
      <c r="I3" s="336"/>
      <c r="J3" s="135"/>
      <c r="K3" s="142"/>
      <c r="L3" s="142"/>
      <c r="M3" s="143"/>
      <c r="N3" s="158"/>
      <c r="O3" s="158"/>
      <c r="P3" s="158"/>
      <c r="Q3" s="143"/>
      <c r="R3" s="143"/>
      <c r="S3" s="143"/>
      <c r="T3" s="143"/>
      <c r="U3" s="132"/>
      <c r="V3" s="143"/>
      <c r="W3" s="143"/>
      <c r="X3" s="143"/>
      <c r="Y3" s="143"/>
      <c r="Z3" s="143"/>
      <c r="AA3" s="143"/>
      <c r="AB3" s="336" t="s">
        <v>403</v>
      </c>
      <c r="AC3" s="336"/>
      <c r="AD3" s="336"/>
      <c r="AE3" s="336"/>
      <c r="AF3" s="336"/>
      <c r="AG3" s="336"/>
      <c r="AH3" s="336"/>
      <c r="AI3" s="336"/>
      <c r="AJ3" s="336"/>
    </row>
    <row r="4" spans="1:39" s="125" customFormat="1" x14ac:dyDescent="0.25">
      <c r="A4" s="337" t="s">
        <v>430</v>
      </c>
      <c r="B4" s="337"/>
      <c r="C4" s="337"/>
      <c r="D4" s="337"/>
      <c r="E4" s="337"/>
      <c r="F4" s="337"/>
      <c r="G4" s="337"/>
      <c r="H4" s="337"/>
      <c r="I4" s="337"/>
      <c r="J4" s="141"/>
      <c r="K4" s="142"/>
      <c r="L4" s="142"/>
      <c r="M4" s="144"/>
      <c r="N4" s="143"/>
      <c r="O4" s="143"/>
      <c r="P4" s="143"/>
      <c r="Q4" s="143"/>
      <c r="R4" s="143"/>
      <c r="S4" s="143"/>
      <c r="T4" s="143"/>
      <c r="U4" s="143"/>
      <c r="V4" s="143"/>
      <c r="W4" s="143"/>
      <c r="X4" s="143"/>
      <c r="Y4" s="143"/>
      <c r="Z4" s="143"/>
      <c r="AA4" s="143"/>
      <c r="AB4" s="338" t="s">
        <v>404</v>
      </c>
      <c r="AC4" s="338"/>
      <c r="AD4" s="338"/>
      <c r="AE4" s="338"/>
      <c r="AF4" s="338"/>
      <c r="AG4" s="338"/>
      <c r="AH4" s="338"/>
      <c r="AI4" s="338"/>
      <c r="AJ4" s="338"/>
    </row>
    <row r="5" spans="1:39" s="125" customFormat="1" x14ac:dyDescent="0.25">
      <c r="A5" s="134"/>
      <c r="B5" s="134"/>
      <c r="C5" s="134"/>
      <c r="D5" s="134"/>
      <c r="E5" s="134"/>
      <c r="F5" s="134"/>
      <c r="G5" s="134"/>
      <c r="H5" s="134"/>
      <c r="I5" s="134"/>
      <c r="J5" s="141"/>
      <c r="K5" s="142"/>
      <c r="L5" s="142"/>
      <c r="M5" s="144"/>
      <c r="N5" s="143"/>
      <c r="O5" s="143"/>
      <c r="P5" s="143"/>
      <c r="Q5" s="143"/>
      <c r="R5" s="143"/>
      <c r="S5" s="143"/>
      <c r="T5" s="143"/>
      <c r="U5" s="143"/>
      <c r="V5" s="143"/>
      <c r="W5" s="143"/>
      <c r="X5" s="143"/>
      <c r="Y5" s="143"/>
      <c r="Z5" s="143"/>
      <c r="AA5" s="143"/>
      <c r="AB5" s="147"/>
      <c r="AC5" s="147"/>
      <c r="AD5" s="147"/>
      <c r="AE5" s="147"/>
      <c r="AF5" s="147"/>
      <c r="AG5" s="147"/>
      <c r="AH5" s="147"/>
      <c r="AI5" s="147"/>
      <c r="AJ5" s="147"/>
    </row>
    <row r="6" spans="1:39" s="125" customFormat="1" x14ac:dyDescent="0.25">
      <c r="A6" s="135"/>
      <c r="B6" s="135"/>
      <c r="C6" s="135"/>
      <c r="D6" s="135"/>
      <c r="E6" s="135"/>
      <c r="F6" s="135"/>
      <c r="G6" s="135"/>
      <c r="H6" s="135"/>
      <c r="I6" s="135"/>
      <c r="J6" s="141"/>
      <c r="K6" s="142"/>
      <c r="L6" s="142"/>
      <c r="M6" s="144"/>
      <c r="N6" s="143"/>
      <c r="O6" s="143"/>
      <c r="P6" s="143"/>
      <c r="Q6" s="143"/>
      <c r="R6" s="143"/>
      <c r="S6" s="143"/>
      <c r="T6" s="143"/>
      <c r="U6" s="143"/>
      <c r="V6" s="143"/>
      <c r="W6" s="143"/>
      <c r="X6" s="143"/>
      <c r="Y6" s="143"/>
      <c r="Z6" s="143"/>
      <c r="AA6" s="143"/>
      <c r="AB6" s="143"/>
      <c r="AC6" s="143"/>
      <c r="AD6" s="143"/>
      <c r="AE6" s="143"/>
      <c r="AF6" s="143"/>
      <c r="AG6" s="143"/>
      <c r="AH6" s="143"/>
      <c r="AI6" s="143"/>
      <c r="AJ6" s="143"/>
    </row>
    <row r="7" spans="1:39" ht="75.75" customHeight="1" x14ac:dyDescent="0.3">
      <c r="A7" s="334" t="s">
        <v>469</v>
      </c>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row>
    <row r="8" spans="1:39" x14ac:dyDescent="0.25">
      <c r="A8" s="159"/>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row>
    <row r="9" spans="1:39" x14ac:dyDescent="0.25">
      <c r="A9" s="339" t="s">
        <v>405</v>
      </c>
      <c r="B9" s="339" t="s">
        <v>59</v>
      </c>
      <c r="C9" s="342" t="s">
        <v>406</v>
      </c>
      <c r="D9" s="345" t="s">
        <v>407</v>
      </c>
      <c r="E9" s="346" t="s">
        <v>153</v>
      </c>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row>
    <row r="10" spans="1:39" ht="54" customHeight="1" x14ac:dyDescent="0.25">
      <c r="A10" s="340"/>
      <c r="B10" s="340"/>
      <c r="C10" s="343"/>
      <c r="D10" s="345"/>
      <c r="E10" s="347" t="s">
        <v>129</v>
      </c>
      <c r="F10" s="347"/>
      <c r="G10" s="347"/>
      <c r="H10" s="347"/>
      <c r="I10" s="348" t="s">
        <v>426</v>
      </c>
      <c r="J10" s="349"/>
      <c r="K10" s="349"/>
      <c r="L10" s="347" t="s">
        <v>427</v>
      </c>
      <c r="M10" s="347"/>
      <c r="N10" s="347"/>
      <c r="O10" s="347"/>
      <c r="P10" s="347" t="s">
        <v>175</v>
      </c>
      <c r="Q10" s="347"/>
      <c r="R10" s="347" t="s">
        <v>130</v>
      </c>
      <c r="S10" s="347"/>
      <c r="T10" s="347"/>
      <c r="U10" s="347"/>
      <c r="V10" s="347" t="s">
        <v>428</v>
      </c>
      <c r="W10" s="347"/>
      <c r="X10" s="347"/>
      <c r="Y10" s="347" t="s">
        <v>429</v>
      </c>
      <c r="Z10" s="347"/>
      <c r="AA10" s="347"/>
      <c r="AB10" s="347"/>
      <c r="AC10" s="347" t="s">
        <v>165</v>
      </c>
      <c r="AD10" s="347"/>
      <c r="AE10" s="347"/>
      <c r="AF10" s="347"/>
      <c r="AG10" s="347" t="s">
        <v>131</v>
      </c>
      <c r="AH10" s="347"/>
      <c r="AI10" s="347"/>
      <c r="AJ10" s="347"/>
    </row>
    <row r="11" spans="1:39" ht="192.75" customHeight="1" x14ac:dyDescent="0.25">
      <c r="A11" s="341"/>
      <c r="B11" s="341"/>
      <c r="C11" s="344"/>
      <c r="D11" s="345"/>
      <c r="E11" s="181" t="s">
        <v>132</v>
      </c>
      <c r="F11" s="181" t="s">
        <v>133</v>
      </c>
      <c r="G11" s="181" t="s">
        <v>134</v>
      </c>
      <c r="H11" s="181" t="s">
        <v>135</v>
      </c>
      <c r="I11" s="181" t="s">
        <v>155</v>
      </c>
      <c r="J11" s="181" t="s">
        <v>156</v>
      </c>
      <c r="K11" s="181" t="s">
        <v>157</v>
      </c>
      <c r="L11" s="181" t="s">
        <v>150</v>
      </c>
      <c r="M11" s="181" t="s">
        <v>136</v>
      </c>
      <c r="N11" s="181" t="s">
        <v>151</v>
      </c>
      <c r="O11" s="181" t="s">
        <v>152</v>
      </c>
      <c r="P11" s="181" t="s">
        <v>159</v>
      </c>
      <c r="Q11" s="181" t="s">
        <v>160</v>
      </c>
      <c r="R11" s="181" t="s">
        <v>137</v>
      </c>
      <c r="S11" s="181" t="s">
        <v>138</v>
      </c>
      <c r="T11" s="181" t="s">
        <v>139</v>
      </c>
      <c r="U11" s="181" t="s">
        <v>140</v>
      </c>
      <c r="V11" s="181" t="s">
        <v>161</v>
      </c>
      <c r="W11" s="182" t="s">
        <v>162</v>
      </c>
      <c r="X11" s="182" t="s">
        <v>164</v>
      </c>
      <c r="Y11" s="181" t="s">
        <v>446</v>
      </c>
      <c r="Z11" s="181" t="s">
        <v>142</v>
      </c>
      <c r="AA11" s="181" t="s">
        <v>143</v>
      </c>
      <c r="AB11" s="181" t="s">
        <v>144</v>
      </c>
      <c r="AC11" s="182" t="s">
        <v>166</v>
      </c>
      <c r="AD11" s="181" t="s">
        <v>167</v>
      </c>
      <c r="AE11" s="181" t="s">
        <v>168</v>
      </c>
      <c r="AF11" s="181" t="s">
        <v>169</v>
      </c>
      <c r="AG11" s="181" t="s">
        <v>145</v>
      </c>
      <c r="AH11" s="181" t="s">
        <v>146</v>
      </c>
      <c r="AI11" s="181" t="s">
        <v>147</v>
      </c>
      <c r="AJ11" s="181" t="s">
        <v>148</v>
      </c>
    </row>
    <row r="12" spans="1:39" s="132" customFormat="1" x14ac:dyDescent="0.25">
      <c r="A12" s="156" t="s">
        <v>44</v>
      </c>
      <c r="B12" s="156" t="s">
        <v>56</v>
      </c>
      <c r="C12" s="156" t="s">
        <v>171</v>
      </c>
      <c r="D12" s="156" t="s">
        <v>417</v>
      </c>
      <c r="E12" s="220">
        <v>1</v>
      </c>
      <c r="F12" s="156">
        <v>2</v>
      </c>
      <c r="G12" s="156">
        <v>3</v>
      </c>
      <c r="H12" s="156">
        <v>4</v>
      </c>
      <c r="I12" s="220">
        <v>5</v>
      </c>
      <c r="J12" s="156">
        <v>6</v>
      </c>
      <c r="K12" s="156">
        <v>7</v>
      </c>
      <c r="L12" s="220">
        <v>8</v>
      </c>
      <c r="M12" s="156">
        <v>9</v>
      </c>
      <c r="N12" s="156">
        <v>10</v>
      </c>
      <c r="O12" s="156">
        <v>11</v>
      </c>
      <c r="P12" s="220">
        <v>12</v>
      </c>
      <c r="Q12" s="156">
        <v>13</v>
      </c>
      <c r="R12" s="220">
        <v>14</v>
      </c>
      <c r="S12" s="156">
        <v>15</v>
      </c>
      <c r="T12" s="156">
        <v>16</v>
      </c>
      <c r="U12" s="156">
        <v>17</v>
      </c>
      <c r="V12" s="220">
        <v>18</v>
      </c>
      <c r="W12" s="156">
        <v>19</v>
      </c>
      <c r="X12" s="156">
        <v>20</v>
      </c>
      <c r="Y12" s="220">
        <v>21</v>
      </c>
      <c r="Z12" s="156">
        <v>22</v>
      </c>
      <c r="AA12" s="156">
        <v>23</v>
      </c>
      <c r="AB12" s="156">
        <v>24</v>
      </c>
      <c r="AC12" s="220">
        <v>25</v>
      </c>
      <c r="AD12" s="156">
        <v>26</v>
      </c>
      <c r="AE12" s="156">
        <v>27</v>
      </c>
      <c r="AF12" s="156">
        <v>28</v>
      </c>
      <c r="AG12" s="220">
        <v>29</v>
      </c>
      <c r="AH12" s="156">
        <v>30</v>
      </c>
      <c r="AI12" s="156">
        <v>31</v>
      </c>
      <c r="AJ12" s="156">
        <v>32</v>
      </c>
    </row>
    <row r="13" spans="1:39" ht="29.25" customHeight="1" x14ac:dyDescent="0.25">
      <c r="A13" s="160"/>
      <c r="B13" s="163" t="s">
        <v>170</v>
      </c>
      <c r="C13" s="171">
        <f>'Bieu 1A'!C34</f>
        <v>5610</v>
      </c>
      <c r="D13" s="161">
        <v>300</v>
      </c>
      <c r="E13" s="161">
        <v>250</v>
      </c>
      <c r="F13" s="161">
        <v>50</v>
      </c>
      <c r="G13" s="161">
        <v>0</v>
      </c>
      <c r="H13" s="150">
        <v>0</v>
      </c>
      <c r="I13" s="161">
        <v>270</v>
      </c>
      <c r="J13" s="161">
        <v>30</v>
      </c>
      <c r="K13" s="150">
        <v>0</v>
      </c>
      <c r="L13" s="161">
        <v>300</v>
      </c>
      <c r="M13" s="161">
        <v>0</v>
      </c>
      <c r="N13" s="161">
        <v>0</v>
      </c>
      <c r="O13" s="150">
        <v>0</v>
      </c>
      <c r="P13" s="161"/>
      <c r="Q13" s="161">
        <v>0</v>
      </c>
      <c r="R13" s="161">
        <v>252</v>
      </c>
      <c r="S13" s="161">
        <v>48</v>
      </c>
      <c r="T13" s="150">
        <v>0</v>
      </c>
      <c r="U13" s="150">
        <v>0</v>
      </c>
      <c r="V13" s="161">
        <v>300</v>
      </c>
      <c r="W13" s="161">
        <v>0</v>
      </c>
      <c r="X13" s="150">
        <v>0</v>
      </c>
      <c r="Y13" s="161">
        <v>252</v>
      </c>
      <c r="Z13" s="161">
        <v>48</v>
      </c>
      <c r="AA13" s="150">
        <v>0</v>
      </c>
      <c r="AB13" s="150">
        <v>0</v>
      </c>
      <c r="AC13" s="161">
        <v>300</v>
      </c>
      <c r="AD13" s="161"/>
      <c r="AE13" s="161">
        <v>0</v>
      </c>
      <c r="AF13" s="161">
        <v>0</v>
      </c>
      <c r="AG13" s="161">
        <v>272</v>
      </c>
      <c r="AH13" s="161">
        <v>28</v>
      </c>
      <c r="AI13" s="161">
        <v>0</v>
      </c>
      <c r="AJ13" s="150">
        <v>0</v>
      </c>
    </row>
    <row r="14" spans="1:39" ht="24.75" customHeight="1" x14ac:dyDescent="0.25">
      <c r="A14" s="160"/>
      <c r="B14" s="163" t="s">
        <v>420</v>
      </c>
      <c r="C14" s="332">
        <f>D13/$C$13*100</f>
        <v>5.3475935828877006</v>
      </c>
      <c r="D14" s="333"/>
      <c r="E14" s="162">
        <f t="shared" ref="E14:AE14" si="0">E13/$D$13*100</f>
        <v>83.333333333333343</v>
      </c>
      <c r="F14" s="162">
        <f t="shared" si="0"/>
        <v>16.666666666666664</v>
      </c>
      <c r="G14" s="162">
        <f t="shared" si="0"/>
        <v>0</v>
      </c>
      <c r="H14" s="151">
        <f t="shared" si="0"/>
        <v>0</v>
      </c>
      <c r="I14" s="162">
        <f t="shared" si="0"/>
        <v>90</v>
      </c>
      <c r="J14" s="162">
        <f t="shared" si="0"/>
        <v>10</v>
      </c>
      <c r="K14" s="151">
        <f t="shared" si="0"/>
        <v>0</v>
      </c>
      <c r="L14" s="162">
        <f t="shared" si="0"/>
        <v>100</v>
      </c>
      <c r="M14" s="162">
        <f t="shared" si="0"/>
        <v>0</v>
      </c>
      <c r="N14" s="162">
        <f t="shared" si="0"/>
        <v>0</v>
      </c>
      <c r="O14" s="151">
        <f t="shared" si="0"/>
        <v>0</v>
      </c>
      <c r="P14" s="162">
        <f t="shared" si="0"/>
        <v>0</v>
      </c>
      <c r="Q14" s="162">
        <f t="shared" si="0"/>
        <v>0</v>
      </c>
      <c r="R14" s="162">
        <f t="shared" si="0"/>
        <v>84</v>
      </c>
      <c r="S14" s="162">
        <f t="shared" si="0"/>
        <v>16</v>
      </c>
      <c r="T14" s="151">
        <f t="shared" si="0"/>
        <v>0</v>
      </c>
      <c r="U14" s="151">
        <f t="shared" si="0"/>
        <v>0</v>
      </c>
      <c r="V14" s="162">
        <f t="shared" si="0"/>
        <v>100</v>
      </c>
      <c r="W14" s="162">
        <f t="shared" si="0"/>
        <v>0</v>
      </c>
      <c r="X14" s="151">
        <f t="shared" si="0"/>
        <v>0</v>
      </c>
      <c r="Y14" s="162">
        <f t="shared" si="0"/>
        <v>84</v>
      </c>
      <c r="Z14" s="162">
        <f t="shared" si="0"/>
        <v>16</v>
      </c>
      <c r="AA14" s="151">
        <f t="shared" si="0"/>
        <v>0</v>
      </c>
      <c r="AB14" s="151">
        <f t="shared" si="0"/>
        <v>0</v>
      </c>
      <c r="AC14" s="162">
        <f t="shared" si="0"/>
        <v>100</v>
      </c>
      <c r="AD14" s="162">
        <f t="shared" si="0"/>
        <v>0</v>
      </c>
      <c r="AE14" s="162">
        <f t="shared" si="0"/>
        <v>0</v>
      </c>
      <c r="AF14" s="162">
        <f>AF13/$D$13*100</f>
        <v>0</v>
      </c>
      <c r="AG14" s="162">
        <f>AG13/$D$13*100</f>
        <v>90.666666666666657</v>
      </c>
      <c r="AH14" s="162">
        <f>AH13/$D$13*100</f>
        <v>9.3333333333333339</v>
      </c>
      <c r="AI14" s="162">
        <f>AI13/$D$13*100</f>
        <v>0</v>
      </c>
      <c r="AJ14" s="151">
        <f>AJ13/$D$13*100</f>
        <v>0</v>
      </c>
      <c r="AM14" s="222">
        <f>D13+BIEU1E!D61</f>
        <v>764</v>
      </c>
    </row>
    <row r="16" spans="1:39" x14ac:dyDescent="0.25">
      <c r="A16" s="132"/>
      <c r="AC16" s="338"/>
      <c r="AD16" s="338"/>
      <c r="AE16" s="338"/>
      <c r="AF16" s="338"/>
      <c r="AG16" s="338"/>
      <c r="AH16" s="338"/>
      <c r="AI16" s="338"/>
    </row>
    <row r="17" spans="1:35" x14ac:dyDescent="0.25">
      <c r="A17" s="132"/>
      <c r="AC17" s="335"/>
      <c r="AD17" s="335"/>
      <c r="AE17" s="335"/>
      <c r="AF17" s="335"/>
      <c r="AG17" s="335"/>
      <c r="AH17" s="335"/>
      <c r="AI17" s="335"/>
    </row>
    <row r="22" spans="1:35" x14ac:dyDescent="0.25">
      <c r="AE22" s="338"/>
      <c r="AF22" s="338"/>
      <c r="AG22" s="338"/>
    </row>
  </sheetData>
  <mergeCells count="24">
    <mergeCell ref="AC16:AI16"/>
    <mergeCell ref="AC17:AI17"/>
    <mergeCell ref="AE22:AG22"/>
    <mergeCell ref="R10:U10"/>
    <mergeCell ref="V10:X10"/>
    <mergeCell ref="Y10:AB10"/>
    <mergeCell ref="AC10:AF10"/>
    <mergeCell ref="AG10:AJ10"/>
    <mergeCell ref="C14:D14"/>
    <mergeCell ref="A7:AJ7"/>
    <mergeCell ref="AH1:AJ1"/>
    <mergeCell ref="A3:I3"/>
    <mergeCell ref="AB3:AJ3"/>
    <mergeCell ref="A4:I4"/>
    <mergeCell ref="AB4:AJ4"/>
    <mergeCell ref="A9:A11"/>
    <mergeCell ref="B9:B11"/>
    <mergeCell ref="C9:C11"/>
    <mergeCell ref="D9:D11"/>
    <mergeCell ref="E9:AJ9"/>
    <mergeCell ref="E10:H10"/>
    <mergeCell ref="I10:K10"/>
    <mergeCell ref="L10:O10"/>
    <mergeCell ref="P10:Q10"/>
  </mergeCells>
  <pageMargins left="0.17" right="0.16" top="0.74803149606299213" bottom="0.51"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37" workbookViewId="0">
      <selection activeCell="E32" sqref="E32"/>
    </sheetView>
  </sheetViews>
  <sheetFormatPr defaultColWidth="9.140625" defaultRowHeight="15.75" x14ac:dyDescent="0.25"/>
  <cols>
    <col min="1" max="1" width="4.140625" style="133" customWidth="1"/>
    <col min="2" max="2" width="21.140625" style="124" bestFit="1" customWidth="1"/>
    <col min="3" max="3" width="6.5703125" style="140" customWidth="1"/>
    <col min="4" max="4" width="6" style="132" customWidth="1"/>
    <col min="5" max="21" width="5" style="132" customWidth="1"/>
    <col min="22" max="22" width="5.140625" style="132" customWidth="1"/>
    <col min="23" max="24" width="5" style="132" customWidth="1"/>
    <col min="25" max="16384" width="9.140625" style="124"/>
  </cols>
  <sheetData>
    <row r="1" spans="1:24" x14ac:dyDescent="0.25">
      <c r="V1" s="335" t="s">
        <v>402</v>
      </c>
      <c r="W1" s="335"/>
      <c r="X1" s="335"/>
    </row>
    <row r="3" spans="1:24" s="125" customFormat="1" x14ac:dyDescent="0.25">
      <c r="A3" s="363" t="s">
        <v>371</v>
      </c>
      <c r="B3" s="363"/>
      <c r="C3" s="363"/>
      <c r="D3" s="363"/>
      <c r="E3" s="363"/>
      <c r="F3" s="363"/>
      <c r="G3" s="141"/>
      <c r="H3" s="141"/>
      <c r="I3" s="141"/>
      <c r="J3" s="135"/>
      <c r="K3" s="142"/>
      <c r="L3" s="142"/>
      <c r="M3" s="143"/>
      <c r="N3" s="336" t="s">
        <v>403</v>
      </c>
      <c r="O3" s="336"/>
      <c r="P3" s="336"/>
      <c r="Q3" s="336"/>
      <c r="R3" s="336"/>
      <c r="S3" s="336"/>
      <c r="T3" s="336"/>
      <c r="U3" s="336"/>
      <c r="V3" s="336"/>
      <c r="W3" s="336"/>
      <c r="X3" s="336"/>
    </row>
    <row r="4" spans="1:24" s="125" customFormat="1" x14ac:dyDescent="0.25">
      <c r="A4" s="364" t="s">
        <v>421</v>
      </c>
      <c r="B4" s="364"/>
      <c r="C4" s="364"/>
      <c r="D4" s="364"/>
      <c r="E4" s="364"/>
      <c r="F4" s="364"/>
      <c r="G4" s="141"/>
      <c r="H4" s="141"/>
      <c r="I4" s="141"/>
      <c r="J4" s="141"/>
      <c r="K4" s="142"/>
      <c r="L4" s="142"/>
      <c r="M4" s="144"/>
      <c r="N4" s="143"/>
      <c r="O4" s="143"/>
      <c r="P4" s="143"/>
      <c r="Q4" s="145" t="s">
        <v>404</v>
      </c>
      <c r="R4" s="145"/>
      <c r="S4" s="145"/>
      <c r="T4" s="145"/>
      <c r="U4" s="145"/>
      <c r="V4" s="145"/>
      <c r="W4" s="145"/>
      <c r="X4" s="145"/>
    </row>
    <row r="5" spans="1:24" s="125" customFormat="1" x14ac:dyDescent="0.25">
      <c r="A5" s="134"/>
      <c r="B5" s="126"/>
      <c r="C5" s="146"/>
      <c r="D5" s="134"/>
      <c r="E5" s="134"/>
      <c r="F5" s="134"/>
      <c r="G5" s="141"/>
      <c r="H5" s="141"/>
      <c r="I5" s="141"/>
      <c r="J5" s="141"/>
      <c r="K5" s="142"/>
      <c r="L5" s="142"/>
      <c r="M5" s="144"/>
      <c r="N5" s="143"/>
      <c r="O5" s="143"/>
      <c r="P5" s="143"/>
      <c r="Q5" s="147"/>
      <c r="R5" s="147"/>
      <c r="S5" s="147"/>
      <c r="T5" s="147"/>
      <c r="U5" s="147"/>
      <c r="V5" s="147"/>
      <c r="W5" s="147"/>
      <c r="X5" s="147"/>
    </row>
    <row r="6" spans="1:24" ht="57" customHeight="1" x14ac:dyDescent="0.25">
      <c r="A6" s="365" t="s">
        <v>463</v>
      </c>
      <c r="B6" s="365"/>
      <c r="C6" s="365"/>
      <c r="D6" s="365"/>
      <c r="E6" s="365"/>
      <c r="F6" s="365"/>
      <c r="G6" s="365"/>
      <c r="H6" s="365"/>
      <c r="I6" s="365"/>
      <c r="J6" s="365"/>
      <c r="K6" s="365"/>
      <c r="L6" s="365"/>
      <c r="M6" s="365"/>
      <c r="N6" s="365"/>
      <c r="O6" s="365"/>
      <c r="P6" s="365"/>
      <c r="Q6" s="365"/>
      <c r="R6" s="365"/>
      <c r="S6" s="365"/>
      <c r="T6" s="365"/>
      <c r="U6" s="365"/>
      <c r="V6" s="365"/>
      <c r="W6" s="365"/>
      <c r="X6" s="365"/>
    </row>
    <row r="7" spans="1:24" ht="12" customHeight="1" x14ac:dyDescent="0.25">
      <c r="A7" s="136"/>
      <c r="B7" s="127"/>
      <c r="C7" s="148"/>
      <c r="D7" s="136"/>
      <c r="E7" s="136"/>
      <c r="F7" s="136"/>
      <c r="G7" s="136"/>
      <c r="H7" s="136"/>
      <c r="I7" s="136"/>
      <c r="J7" s="136"/>
      <c r="K7" s="136"/>
      <c r="L7" s="136"/>
      <c r="M7" s="136"/>
      <c r="N7" s="136"/>
      <c r="O7" s="136"/>
      <c r="P7" s="136"/>
      <c r="Q7" s="136"/>
      <c r="R7" s="136"/>
      <c r="S7" s="136"/>
      <c r="T7" s="136"/>
      <c r="U7" s="136"/>
      <c r="V7" s="136"/>
      <c r="W7" s="136"/>
      <c r="X7" s="136"/>
    </row>
    <row r="8" spans="1:24" ht="15.75" customHeight="1" x14ac:dyDescent="0.25">
      <c r="A8" s="366" t="s">
        <v>405</v>
      </c>
      <c r="B8" s="367" t="s">
        <v>59</v>
      </c>
      <c r="C8" s="370" t="s">
        <v>406</v>
      </c>
      <c r="D8" s="366" t="s">
        <v>407</v>
      </c>
      <c r="E8" s="373" t="s">
        <v>153</v>
      </c>
      <c r="F8" s="373"/>
      <c r="G8" s="373"/>
      <c r="H8" s="373"/>
      <c r="I8" s="373"/>
      <c r="J8" s="373"/>
      <c r="K8" s="373"/>
      <c r="L8" s="373"/>
      <c r="M8" s="373"/>
      <c r="N8" s="373"/>
      <c r="O8" s="373"/>
      <c r="P8" s="373"/>
      <c r="Q8" s="373"/>
      <c r="R8" s="373"/>
      <c r="S8" s="373"/>
      <c r="T8" s="373"/>
      <c r="U8" s="373"/>
      <c r="V8" s="373"/>
      <c r="W8" s="373"/>
      <c r="X8" s="373"/>
    </row>
    <row r="9" spans="1:24" ht="18" customHeight="1" x14ac:dyDescent="0.25">
      <c r="A9" s="366"/>
      <c r="B9" s="368"/>
      <c r="C9" s="371"/>
      <c r="D9" s="366"/>
      <c r="E9" s="366" t="s">
        <v>408</v>
      </c>
      <c r="F9" s="366"/>
      <c r="G9" s="366"/>
      <c r="H9" s="366"/>
      <c r="I9" s="366" t="s">
        <v>409</v>
      </c>
      <c r="J9" s="366"/>
      <c r="K9" s="366"/>
      <c r="L9" s="366"/>
      <c r="M9" s="366" t="s">
        <v>130</v>
      </c>
      <c r="N9" s="366"/>
      <c r="O9" s="366"/>
      <c r="P9" s="366"/>
      <c r="Q9" s="366" t="s">
        <v>410</v>
      </c>
      <c r="R9" s="366"/>
      <c r="S9" s="366"/>
      <c r="T9" s="366"/>
      <c r="U9" s="366" t="s">
        <v>411</v>
      </c>
      <c r="V9" s="366"/>
      <c r="W9" s="366"/>
      <c r="X9" s="366"/>
    </row>
    <row r="10" spans="1:24" ht="127.5" customHeight="1" x14ac:dyDescent="0.25">
      <c r="A10" s="366"/>
      <c r="B10" s="369"/>
      <c r="C10" s="372"/>
      <c r="D10" s="366"/>
      <c r="E10" s="149" t="s">
        <v>132</v>
      </c>
      <c r="F10" s="149" t="s">
        <v>412</v>
      </c>
      <c r="G10" s="149" t="s">
        <v>134</v>
      </c>
      <c r="H10" s="149" t="s">
        <v>135</v>
      </c>
      <c r="I10" s="149" t="s">
        <v>150</v>
      </c>
      <c r="J10" s="149" t="s">
        <v>136</v>
      </c>
      <c r="K10" s="149" t="s">
        <v>413</v>
      </c>
      <c r="L10" s="149" t="s">
        <v>152</v>
      </c>
      <c r="M10" s="149" t="s">
        <v>137</v>
      </c>
      <c r="N10" s="149" t="s">
        <v>138</v>
      </c>
      <c r="O10" s="149" t="s">
        <v>414</v>
      </c>
      <c r="P10" s="149" t="s">
        <v>415</v>
      </c>
      <c r="Q10" s="149" t="s">
        <v>178</v>
      </c>
      <c r="R10" s="149" t="s">
        <v>179</v>
      </c>
      <c r="S10" s="149" t="s">
        <v>143</v>
      </c>
      <c r="T10" s="149" t="s">
        <v>144</v>
      </c>
      <c r="U10" s="149" t="s">
        <v>145</v>
      </c>
      <c r="V10" s="149" t="s">
        <v>146</v>
      </c>
      <c r="W10" s="149" t="s">
        <v>416</v>
      </c>
      <c r="X10" s="149" t="s">
        <v>148</v>
      </c>
    </row>
    <row r="11" spans="1:24" s="132" customFormat="1" x14ac:dyDescent="0.25">
      <c r="A11" s="131" t="s">
        <v>44</v>
      </c>
      <c r="B11" s="131" t="s">
        <v>56</v>
      </c>
      <c r="C11" s="131" t="s">
        <v>171</v>
      </c>
      <c r="D11" s="131" t="s">
        <v>417</v>
      </c>
      <c r="E11" s="131">
        <v>1</v>
      </c>
      <c r="F11" s="131">
        <v>2</v>
      </c>
      <c r="G11" s="131">
        <v>3</v>
      </c>
      <c r="H11" s="131">
        <v>4</v>
      </c>
      <c r="I11" s="131">
        <v>5</v>
      </c>
      <c r="J11" s="131">
        <v>6</v>
      </c>
      <c r="K11" s="131">
        <v>7</v>
      </c>
      <c r="L11" s="131">
        <v>8</v>
      </c>
      <c r="M11" s="131">
        <v>9</v>
      </c>
      <c r="N11" s="131">
        <v>10</v>
      </c>
      <c r="O11" s="131">
        <v>11</v>
      </c>
      <c r="P11" s="131">
        <v>12</v>
      </c>
      <c r="Q11" s="131">
        <v>13</v>
      </c>
      <c r="R11" s="131">
        <v>14</v>
      </c>
      <c r="S11" s="131">
        <v>15</v>
      </c>
      <c r="T11" s="131">
        <v>16</v>
      </c>
      <c r="U11" s="131">
        <v>17</v>
      </c>
      <c r="V11" s="131">
        <v>18</v>
      </c>
      <c r="W11" s="131">
        <v>19</v>
      </c>
      <c r="X11" s="131">
        <v>20</v>
      </c>
    </row>
    <row r="12" spans="1:24" x14ac:dyDescent="0.25">
      <c r="A12" s="137">
        <v>1</v>
      </c>
      <c r="B12" s="128" t="s">
        <v>422</v>
      </c>
      <c r="C12" s="353"/>
      <c r="D12" s="354"/>
      <c r="E12" s="354"/>
      <c r="F12" s="354"/>
      <c r="G12" s="354"/>
      <c r="H12" s="354"/>
      <c r="I12" s="354"/>
      <c r="J12" s="354"/>
      <c r="K12" s="354"/>
      <c r="L12" s="354"/>
      <c r="M12" s="354"/>
      <c r="N12" s="354"/>
      <c r="O12" s="354"/>
      <c r="P12" s="354"/>
      <c r="Q12" s="354"/>
      <c r="R12" s="354"/>
      <c r="S12" s="354"/>
      <c r="T12" s="354"/>
      <c r="U12" s="354"/>
      <c r="V12" s="354"/>
      <c r="W12" s="354"/>
      <c r="X12" s="355"/>
    </row>
    <row r="13" spans="1:24" x14ac:dyDescent="0.25">
      <c r="A13" s="138"/>
      <c r="B13" s="129" t="s">
        <v>170</v>
      </c>
      <c r="C13" s="183">
        <f>'Bieu 1B'!C21</f>
        <v>235</v>
      </c>
      <c r="D13" s="184">
        <v>40</v>
      </c>
      <c r="E13" s="185">
        <v>35</v>
      </c>
      <c r="F13" s="186">
        <v>5</v>
      </c>
      <c r="G13" s="186">
        <v>0</v>
      </c>
      <c r="H13" s="186">
        <v>0</v>
      </c>
      <c r="I13" s="185">
        <v>35</v>
      </c>
      <c r="J13" s="186">
        <v>5</v>
      </c>
      <c r="K13" s="186">
        <v>0</v>
      </c>
      <c r="L13" s="186">
        <v>0</v>
      </c>
      <c r="M13" s="187">
        <v>30</v>
      </c>
      <c r="N13" s="188">
        <v>10</v>
      </c>
      <c r="O13" s="186">
        <v>0</v>
      </c>
      <c r="P13" s="186">
        <v>0</v>
      </c>
      <c r="Q13" s="185">
        <v>37</v>
      </c>
      <c r="R13" s="186">
        <v>3</v>
      </c>
      <c r="S13" s="186">
        <v>0</v>
      </c>
      <c r="T13" s="186">
        <v>0</v>
      </c>
      <c r="U13" s="185">
        <v>25</v>
      </c>
      <c r="V13" s="189">
        <v>15</v>
      </c>
      <c r="W13" s="186">
        <v>0</v>
      </c>
      <c r="X13" s="186">
        <v>0</v>
      </c>
    </row>
    <row r="14" spans="1:24" x14ac:dyDescent="0.25">
      <c r="A14" s="137"/>
      <c r="B14" s="129" t="s">
        <v>418</v>
      </c>
      <c r="C14" s="356">
        <f>D13/C13*100</f>
        <v>17.021276595744681</v>
      </c>
      <c r="D14" s="357"/>
      <c r="E14" s="190">
        <f t="shared" ref="E14:V14" si="0">E13/$D$13*100</f>
        <v>87.5</v>
      </c>
      <c r="F14" s="191">
        <f t="shared" si="0"/>
        <v>12.5</v>
      </c>
      <c r="G14" s="191">
        <f t="shared" si="0"/>
        <v>0</v>
      </c>
      <c r="H14" s="191">
        <f t="shared" si="0"/>
        <v>0</v>
      </c>
      <c r="I14" s="190">
        <f t="shared" si="0"/>
        <v>87.5</v>
      </c>
      <c r="J14" s="191">
        <f t="shared" si="0"/>
        <v>12.5</v>
      </c>
      <c r="K14" s="191">
        <f t="shared" si="0"/>
        <v>0</v>
      </c>
      <c r="L14" s="191">
        <f t="shared" si="0"/>
        <v>0</v>
      </c>
      <c r="M14" s="192">
        <f t="shared" si="0"/>
        <v>75</v>
      </c>
      <c r="N14" s="193">
        <f t="shared" si="0"/>
        <v>25</v>
      </c>
      <c r="O14" s="191">
        <f t="shared" si="0"/>
        <v>0</v>
      </c>
      <c r="P14" s="191">
        <f t="shared" si="0"/>
        <v>0</v>
      </c>
      <c r="Q14" s="190">
        <f t="shared" si="0"/>
        <v>92.5</v>
      </c>
      <c r="R14" s="191">
        <f t="shared" si="0"/>
        <v>7.5</v>
      </c>
      <c r="S14" s="191">
        <f t="shared" si="0"/>
        <v>0</v>
      </c>
      <c r="T14" s="191">
        <f t="shared" si="0"/>
        <v>0</v>
      </c>
      <c r="U14" s="190">
        <f t="shared" si="0"/>
        <v>62.5</v>
      </c>
      <c r="V14" s="193">
        <f t="shared" si="0"/>
        <v>37.5</v>
      </c>
      <c r="W14" s="191">
        <f>W13/$D$13*100</f>
        <v>0</v>
      </c>
      <c r="X14" s="191">
        <f>X13/$D$13*100</f>
        <v>0</v>
      </c>
    </row>
    <row r="15" spans="1:24" x14ac:dyDescent="0.25">
      <c r="A15" s="137">
        <v>2</v>
      </c>
      <c r="B15" s="128" t="s">
        <v>423</v>
      </c>
      <c r="C15" s="350"/>
      <c r="D15" s="351"/>
      <c r="E15" s="351"/>
      <c r="F15" s="351"/>
      <c r="G15" s="351"/>
      <c r="H15" s="351"/>
      <c r="I15" s="351"/>
      <c r="J15" s="351"/>
      <c r="K15" s="351"/>
      <c r="L15" s="351"/>
      <c r="M15" s="351"/>
      <c r="N15" s="351"/>
      <c r="O15" s="351"/>
      <c r="P15" s="351"/>
      <c r="Q15" s="351"/>
      <c r="R15" s="351"/>
      <c r="S15" s="351"/>
      <c r="T15" s="351"/>
      <c r="U15" s="351"/>
      <c r="V15" s="351"/>
      <c r="W15" s="351"/>
      <c r="X15" s="352"/>
    </row>
    <row r="16" spans="1:24" x14ac:dyDescent="0.25">
      <c r="A16" s="138"/>
      <c r="B16" s="129" t="s">
        <v>170</v>
      </c>
      <c r="C16" s="183">
        <f>'Bieu 1B'!C14</f>
        <v>223</v>
      </c>
      <c r="D16" s="178">
        <v>25</v>
      </c>
      <c r="E16" s="172">
        <v>22</v>
      </c>
      <c r="F16" s="172">
        <v>3</v>
      </c>
      <c r="G16" s="172">
        <v>0</v>
      </c>
      <c r="H16" s="172">
        <v>0</v>
      </c>
      <c r="I16" s="172">
        <v>21</v>
      </c>
      <c r="J16" s="172">
        <v>4</v>
      </c>
      <c r="K16" s="172">
        <v>0</v>
      </c>
      <c r="L16" s="172">
        <v>0</v>
      </c>
      <c r="M16" s="190">
        <v>19</v>
      </c>
      <c r="N16" s="172">
        <v>6</v>
      </c>
      <c r="O16" s="172">
        <v>0</v>
      </c>
      <c r="P16" s="172">
        <v>0</v>
      </c>
      <c r="Q16" s="172">
        <v>25</v>
      </c>
      <c r="R16" s="172">
        <v>0</v>
      </c>
      <c r="S16" s="172">
        <v>0</v>
      </c>
      <c r="T16" s="172">
        <v>0</v>
      </c>
      <c r="U16" s="172">
        <v>23</v>
      </c>
      <c r="V16" s="172">
        <v>2</v>
      </c>
      <c r="W16" s="191">
        <v>0</v>
      </c>
      <c r="X16" s="191">
        <v>0</v>
      </c>
    </row>
    <row r="17" spans="1:24" x14ac:dyDescent="0.25">
      <c r="A17" s="137"/>
      <c r="B17" s="129" t="s">
        <v>418</v>
      </c>
      <c r="C17" s="356">
        <f>D16/$C$16*100</f>
        <v>11.210762331838566</v>
      </c>
      <c r="D17" s="357"/>
      <c r="E17" s="190">
        <f>E16/$D$16*100</f>
        <v>88</v>
      </c>
      <c r="F17" s="193">
        <f>F16/$D$16*100</f>
        <v>12</v>
      </c>
      <c r="G17" s="193">
        <f>G16/$D$16*100</f>
        <v>0</v>
      </c>
      <c r="H17" s="193">
        <f>H16/$D$16*100</f>
        <v>0</v>
      </c>
      <c r="I17" s="190">
        <f>I16/$D$16*100</f>
        <v>84</v>
      </c>
      <c r="J17" s="191">
        <f>$J$16/D16*100</f>
        <v>16</v>
      </c>
      <c r="K17" s="194">
        <f>$K$16/D16*100</f>
        <v>0</v>
      </c>
      <c r="L17" s="194">
        <f t="shared" ref="L17:X17" si="1">L16/$D$16*100</f>
        <v>0</v>
      </c>
      <c r="M17" s="190">
        <f t="shared" si="1"/>
        <v>76</v>
      </c>
      <c r="N17" s="193">
        <f t="shared" si="1"/>
        <v>24</v>
      </c>
      <c r="O17" s="194">
        <f t="shared" si="1"/>
        <v>0</v>
      </c>
      <c r="P17" s="194">
        <f t="shared" si="1"/>
        <v>0</v>
      </c>
      <c r="Q17" s="190">
        <f t="shared" si="1"/>
        <v>100</v>
      </c>
      <c r="R17" s="191">
        <f t="shared" si="1"/>
        <v>0</v>
      </c>
      <c r="S17" s="191">
        <f t="shared" si="1"/>
        <v>0</v>
      </c>
      <c r="T17" s="191">
        <f t="shared" si="1"/>
        <v>0</v>
      </c>
      <c r="U17" s="190">
        <f t="shared" si="1"/>
        <v>92</v>
      </c>
      <c r="V17" s="191">
        <f t="shared" si="1"/>
        <v>8</v>
      </c>
      <c r="W17" s="191">
        <f t="shared" si="1"/>
        <v>0</v>
      </c>
      <c r="X17" s="194">
        <f t="shared" si="1"/>
        <v>0</v>
      </c>
    </row>
    <row r="18" spans="1:24" x14ac:dyDescent="0.25">
      <c r="A18" s="164">
        <v>3</v>
      </c>
      <c r="B18" s="128" t="s">
        <v>444</v>
      </c>
      <c r="C18" s="353"/>
      <c r="D18" s="354"/>
      <c r="E18" s="354"/>
      <c r="F18" s="354"/>
      <c r="G18" s="354"/>
      <c r="H18" s="354"/>
      <c r="I18" s="354"/>
      <c r="J18" s="354"/>
      <c r="K18" s="354"/>
      <c r="L18" s="354"/>
      <c r="M18" s="354"/>
      <c r="N18" s="354"/>
      <c r="O18" s="354"/>
      <c r="P18" s="354"/>
      <c r="Q18" s="354"/>
      <c r="R18" s="354"/>
      <c r="S18" s="354"/>
      <c r="T18" s="354"/>
      <c r="U18" s="354"/>
      <c r="V18" s="354"/>
      <c r="W18" s="354"/>
      <c r="X18" s="355"/>
    </row>
    <row r="19" spans="1:24" x14ac:dyDescent="0.25">
      <c r="A19" s="164"/>
      <c r="B19" s="129" t="s">
        <v>170</v>
      </c>
      <c r="C19" s="183">
        <f>'Bieu 1B'!C18</f>
        <v>257</v>
      </c>
      <c r="D19" s="184">
        <v>21</v>
      </c>
      <c r="E19" s="190">
        <v>20</v>
      </c>
      <c r="F19" s="191">
        <v>1</v>
      </c>
      <c r="G19" s="191">
        <v>0</v>
      </c>
      <c r="H19" s="191">
        <v>0</v>
      </c>
      <c r="I19" s="190">
        <v>21</v>
      </c>
      <c r="J19" s="191">
        <v>0</v>
      </c>
      <c r="K19" s="191">
        <v>0</v>
      </c>
      <c r="L19" s="191">
        <v>0</v>
      </c>
      <c r="M19" s="190">
        <v>18</v>
      </c>
      <c r="N19" s="193">
        <v>3</v>
      </c>
      <c r="O19" s="191">
        <v>0</v>
      </c>
      <c r="P19" s="191">
        <v>0</v>
      </c>
      <c r="Q19" s="190">
        <v>21</v>
      </c>
      <c r="R19" s="191">
        <v>0</v>
      </c>
      <c r="S19" s="191">
        <v>0</v>
      </c>
      <c r="T19" s="191">
        <v>0</v>
      </c>
      <c r="U19" s="190">
        <v>21</v>
      </c>
      <c r="V19" s="191">
        <v>0</v>
      </c>
      <c r="W19" s="191">
        <v>0</v>
      </c>
      <c r="X19" s="191">
        <v>0</v>
      </c>
    </row>
    <row r="20" spans="1:24" x14ac:dyDescent="0.25">
      <c r="A20" s="164"/>
      <c r="B20" s="129" t="s">
        <v>418</v>
      </c>
      <c r="C20" s="356">
        <f>D19/C19*100</f>
        <v>8.1712062256809332</v>
      </c>
      <c r="D20" s="357"/>
      <c r="E20" s="190">
        <f t="shared" ref="E20:X20" si="2">E19/$D$19*100</f>
        <v>95.238095238095227</v>
      </c>
      <c r="F20" s="191">
        <f t="shared" si="2"/>
        <v>4.7619047619047619</v>
      </c>
      <c r="G20" s="194">
        <f t="shared" si="2"/>
        <v>0</v>
      </c>
      <c r="H20" s="194">
        <f t="shared" si="2"/>
        <v>0</v>
      </c>
      <c r="I20" s="190">
        <f t="shared" si="2"/>
        <v>100</v>
      </c>
      <c r="J20" s="191">
        <f t="shared" si="2"/>
        <v>0</v>
      </c>
      <c r="K20" s="194">
        <f t="shared" si="2"/>
        <v>0</v>
      </c>
      <c r="L20" s="194">
        <f t="shared" si="2"/>
        <v>0</v>
      </c>
      <c r="M20" s="190">
        <f t="shared" si="2"/>
        <v>85.714285714285708</v>
      </c>
      <c r="N20" s="193">
        <f t="shared" si="2"/>
        <v>14.285714285714285</v>
      </c>
      <c r="O20" s="194">
        <f t="shared" si="2"/>
        <v>0</v>
      </c>
      <c r="P20" s="194">
        <f t="shared" si="2"/>
        <v>0</v>
      </c>
      <c r="Q20" s="190">
        <f t="shared" si="2"/>
        <v>100</v>
      </c>
      <c r="R20" s="191">
        <f t="shared" si="2"/>
        <v>0</v>
      </c>
      <c r="S20" s="194">
        <f t="shared" si="2"/>
        <v>0</v>
      </c>
      <c r="T20" s="194">
        <f t="shared" si="2"/>
        <v>0</v>
      </c>
      <c r="U20" s="190">
        <f t="shared" si="2"/>
        <v>100</v>
      </c>
      <c r="V20" s="191">
        <f t="shared" si="2"/>
        <v>0</v>
      </c>
      <c r="W20" s="191">
        <f t="shared" si="2"/>
        <v>0</v>
      </c>
      <c r="X20" s="194">
        <f t="shared" si="2"/>
        <v>0</v>
      </c>
    </row>
    <row r="21" spans="1:24" x14ac:dyDescent="0.25">
      <c r="A21" s="137">
        <v>4</v>
      </c>
      <c r="B21" s="128" t="s">
        <v>424</v>
      </c>
      <c r="C21" s="353"/>
      <c r="D21" s="354"/>
      <c r="E21" s="354"/>
      <c r="F21" s="354"/>
      <c r="G21" s="354"/>
      <c r="H21" s="354"/>
      <c r="I21" s="354"/>
      <c r="J21" s="354"/>
      <c r="K21" s="354"/>
      <c r="L21" s="354"/>
      <c r="M21" s="354"/>
      <c r="N21" s="354"/>
      <c r="O21" s="354"/>
      <c r="P21" s="354"/>
      <c r="Q21" s="354"/>
      <c r="R21" s="354"/>
      <c r="S21" s="354"/>
      <c r="T21" s="354"/>
      <c r="U21" s="354"/>
      <c r="V21" s="354"/>
      <c r="W21" s="354"/>
      <c r="X21" s="355"/>
    </row>
    <row r="22" spans="1:24" x14ac:dyDescent="0.25">
      <c r="A22" s="138"/>
      <c r="B22" s="129" t="s">
        <v>170</v>
      </c>
      <c r="C22" s="183">
        <f>'Bieu 1B'!C17</f>
        <v>128</v>
      </c>
      <c r="D22" s="184">
        <v>60</v>
      </c>
      <c r="E22" s="190">
        <v>50</v>
      </c>
      <c r="F22" s="191">
        <v>10</v>
      </c>
      <c r="G22" s="191">
        <v>0</v>
      </c>
      <c r="H22" s="191">
        <v>0</v>
      </c>
      <c r="I22" s="190">
        <v>60</v>
      </c>
      <c r="J22" s="191">
        <v>0</v>
      </c>
      <c r="K22" s="191">
        <v>0</v>
      </c>
      <c r="L22" s="191">
        <v>0</v>
      </c>
      <c r="M22" s="190">
        <v>45</v>
      </c>
      <c r="N22" s="193">
        <v>15</v>
      </c>
      <c r="O22" s="191">
        <v>0</v>
      </c>
      <c r="P22" s="191">
        <v>0</v>
      </c>
      <c r="Q22" s="190">
        <v>60</v>
      </c>
      <c r="R22" s="191">
        <v>0</v>
      </c>
      <c r="S22" s="191">
        <v>0</v>
      </c>
      <c r="T22" s="191">
        <v>0</v>
      </c>
      <c r="U22" s="190">
        <v>60</v>
      </c>
      <c r="V22" s="191">
        <v>0</v>
      </c>
      <c r="W22" s="191">
        <v>0</v>
      </c>
      <c r="X22" s="191">
        <v>0</v>
      </c>
    </row>
    <row r="23" spans="1:24" x14ac:dyDescent="0.25">
      <c r="A23" s="137"/>
      <c r="B23" s="129" t="s">
        <v>418</v>
      </c>
      <c r="C23" s="356">
        <f>D22/C22*100</f>
        <v>46.875</v>
      </c>
      <c r="D23" s="357"/>
      <c r="E23" s="190">
        <f t="shared" ref="E23:X23" si="3">E22/$D$22*100</f>
        <v>83.333333333333343</v>
      </c>
      <c r="F23" s="193">
        <f t="shared" si="3"/>
        <v>16.666666666666664</v>
      </c>
      <c r="G23" s="193">
        <f t="shared" si="3"/>
        <v>0</v>
      </c>
      <c r="H23" s="193">
        <f t="shared" si="3"/>
        <v>0</v>
      </c>
      <c r="I23" s="190">
        <f t="shared" si="3"/>
        <v>100</v>
      </c>
      <c r="J23" s="191">
        <f t="shared" si="3"/>
        <v>0</v>
      </c>
      <c r="K23" s="194">
        <f t="shared" si="3"/>
        <v>0</v>
      </c>
      <c r="L23" s="194">
        <f t="shared" si="3"/>
        <v>0</v>
      </c>
      <c r="M23" s="190">
        <f t="shared" si="3"/>
        <v>75</v>
      </c>
      <c r="N23" s="193">
        <f t="shared" si="3"/>
        <v>25</v>
      </c>
      <c r="O23" s="194">
        <f t="shared" si="3"/>
        <v>0</v>
      </c>
      <c r="P23" s="194">
        <f t="shared" si="3"/>
        <v>0</v>
      </c>
      <c r="Q23" s="190">
        <f t="shared" si="3"/>
        <v>100</v>
      </c>
      <c r="R23" s="191">
        <f t="shared" si="3"/>
        <v>0</v>
      </c>
      <c r="S23" s="194">
        <f t="shared" si="3"/>
        <v>0</v>
      </c>
      <c r="T23" s="194">
        <f t="shared" si="3"/>
        <v>0</v>
      </c>
      <c r="U23" s="190">
        <f t="shared" si="3"/>
        <v>100</v>
      </c>
      <c r="V23" s="191">
        <f t="shared" si="3"/>
        <v>0</v>
      </c>
      <c r="W23" s="194">
        <f t="shared" si="3"/>
        <v>0</v>
      </c>
      <c r="X23" s="194">
        <f t="shared" si="3"/>
        <v>0</v>
      </c>
    </row>
    <row r="24" spans="1:24" x14ac:dyDescent="0.25">
      <c r="A24" s="137">
        <v>5</v>
      </c>
      <c r="B24" s="128" t="s">
        <v>431</v>
      </c>
      <c r="C24" s="350"/>
      <c r="D24" s="351"/>
      <c r="E24" s="351"/>
      <c r="F24" s="351"/>
      <c r="G24" s="351"/>
      <c r="H24" s="351"/>
      <c r="I24" s="351"/>
      <c r="J24" s="351"/>
      <c r="K24" s="351"/>
      <c r="L24" s="351"/>
      <c r="M24" s="351"/>
      <c r="N24" s="351"/>
      <c r="O24" s="351"/>
      <c r="P24" s="351"/>
      <c r="Q24" s="351"/>
      <c r="R24" s="351"/>
      <c r="S24" s="351"/>
      <c r="T24" s="351"/>
      <c r="U24" s="351"/>
      <c r="V24" s="351"/>
      <c r="W24" s="351"/>
      <c r="X24" s="352"/>
    </row>
    <row r="25" spans="1:24" x14ac:dyDescent="0.25">
      <c r="A25" s="138"/>
      <c r="B25" s="129" t="s">
        <v>170</v>
      </c>
      <c r="C25" s="183">
        <f>'Bieu 1B'!C15</f>
        <v>264</v>
      </c>
      <c r="D25" s="195">
        <v>35</v>
      </c>
      <c r="E25" s="190">
        <v>30</v>
      </c>
      <c r="F25" s="172">
        <v>5</v>
      </c>
      <c r="G25" s="172">
        <v>0</v>
      </c>
      <c r="H25" s="172">
        <v>0</v>
      </c>
      <c r="I25" s="190">
        <v>35</v>
      </c>
      <c r="J25" s="172">
        <v>0</v>
      </c>
      <c r="K25" s="172">
        <v>0</v>
      </c>
      <c r="L25" s="172">
        <v>0</v>
      </c>
      <c r="M25" s="190">
        <v>30</v>
      </c>
      <c r="N25" s="196">
        <v>5</v>
      </c>
      <c r="O25" s="172">
        <v>0</v>
      </c>
      <c r="P25" s="172">
        <v>0</v>
      </c>
      <c r="Q25" s="190">
        <v>35</v>
      </c>
      <c r="R25" s="172">
        <v>0</v>
      </c>
      <c r="S25" s="172">
        <v>0</v>
      </c>
      <c r="T25" s="172">
        <v>0</v>
      </c>
      <c r="U25" s="190">
        <v>28</v>
      </c>
      <c r="V25" s="196">
        <v>7</v>
      </c>
      <c r="W25" s="172">
        <v>0</v>
      </c>
      <c r="X25" s="172">
        <v>0</v>
      </c>
    </row>
    <row r="26" spans="1:24" x14ac:dyDescent="0.25">
      <c r="A26" s="137"/>
      <c r="B26" s="129" t="s">
        <v>418</v>
      </c>
      <c r="C26" s="358">
        <f>D25/$C$25*100</f>
        <v>13.257575757575758</v>
      </c>
      <c r="D26" s="359"/>
      <c r="E26" s="190">
        <f t="shared" ref="E26:X26" si="4">E25/$D$25*100</f>
        <v>85.714285714285708</v>
      </c>
      <c r="F26" s="191">
        <f t="shared" si="4"/>
        <v>14.285714285714285</v>
      </c>
      <c r="G26" s="194">
        <f t="shared" si="4"/>
        <v>0</v>
      </c>
      <c r="H26" s="194">
        <f t="shared" si="4"/>
        <v>0</v>
      </c>
      <c r="I26" s="190">
        <f t="shared" si="4"/>
        <v>100</v>
      </c>
      <c r="J26" s="191">
        <f t="shared" si="4"/>
        <v>0</v>
      </c>
      <c r="K26" s="194">
        <f t="shared" si="4"/>
        <v>0</v>
      </c>
      <c r="L26" s="194">
        <f t="shared" si="4"/>
        <v>0</v>
      </c>
      <c r="M26" s="190">
        <f t="shared" si="4"/>
        <v>85.714285714285708</v>
      </c>
      <c r="N26" s="193">
        <f t="shared" si="4"/>
        <v>14.285714285714285</v>
      </c>
      <c r="O26" s="194">
        <f t="shared" si="4"/>
        <v>0</v>
      </c>
      <c r="P26" s="194">
        <f t="shared" si="4"/>
        <v>0</v>
      </c>
      <c r="Q26" s="197">
        <f t="shared" si="4"/>
        <v>100</v>
      </c>
      <c r="R26" s="198">
        <f t="shared" si="4"/>
        <v>0</v>
      </c>
      <c r="S26" s="194">
        <f t="shared" si="4"/>
        <v>0</v>
      </c>
      <c r="T26" s="194">
        <f t="shared" si="4"/>
        <v>0</v>
      </c>
      <c r="U26" s="190">
        <f t="shared" si="4"/>
        <v>80</v>
      </c>
      <c r="V26" s="224">
        <f t="shared" si="4"/>
        <v>20</v>
      </c>
      <c r="W26" s="194">
        <f t="shared" si="4"/>
        <v>0</v>
      </c>
      <c r="X26" s="194">
        <f t="shared" si="4"/>
        <v>0</v>
      </c>
    </row>
    <row r="27" spans="1:24" x14ac:dyDescent="0.25">
      <c r="A27" s="137">
        <v>6</v>
      </c>
      <c r="B27" s="204" t="s">
        <v>432</v>
      </c>
      <c r="C27" s="350"/>
      <c r="D27" s="351"/>
      <c r="E27" s="351"/>
      <c r="F27" s="351"/>
      <c r="G27" s="351"/>
      <c r="H27" s="351"/>
      <c r="I27" s="351"/>
      <c r="J27" s="351"/>
      <c r="K27" s="351"/>
      <c r="L27" s="351"/>
      <c r="M27" s="351"/>
      <c r="N27" s="351"/>
      <c r="O27" s="351"/>
      <c r="P27" s="351"/>
      <c r="Q27" s="351"/>
      <c r="R27" s="351"/>
      <c r="S27" s="351"/>
      <c r="T27" s="351"/>
      <c r="U27" s="351"/>
      <c r="V27" s="351"/>
      <c r="W27" s="351"/>
      <c r="X27" s="352"/>
    </row>
    <row r="28" spans="1:24" x14ac:dyDescent="0.25">
      <c r="A28" s="138"/>
      <c r="B28" s="129" t="s">
        <v>170</v>
      </c>
      <c r="C28" s="183">
        <f>'Bieu 1B'!C13</f>
        <v>170</v>
      </c>
      <c r="D28" s="184">
        <v>10</v>
      </c>
      <c r="E28" s="190">
        <v>10</v>
      </c>
      <c r="F28" s="191">
        <v>0</v>
      </c>
      <c r="G28" s="191">
        <v>0</v>
      </c>
      <c r="H28" s="191">
        <v>0</v>
      </c>
      <c r="I28" s="190">
        <v>8</v>
      </c>
      <c r="J28" s="191">
        <v>2</v>
      </c>
      <c r="K28" s="191">
        <v>0</v>
      </c>
      <c r="L28" s="191">
        <v>0</v>
      </c>
      <c r="M28" s="190">
        <v>7</v>
      </c>
      <c r="N28" s="193">
        <v>3</v>
      </c>
      <c r="O28" s="191">
        <v>0</v>
      </c>
      <c r="P28" s="191">
        <v>0</v>
      </c>
      <c r="Q28" s="190">
        <v>10</v>
      </c>
      <c r="R28" s="191">
        <v>0</v>
      </c>
      <c r="S28" s="191">
        <v>0</v>
      </c>
      <c r="T28" s="191">
        <v>0</v>
      </c>
      <c r="U28" s="190">
        <v>10</v>
      </c>
      <c r="V28" s="191">
        <v>0</v>
      </c>
      <c r="W28" s="191">
        <v>0</v>
      </c>
      <c r="X28" s="191">
        <v>0</v>
      </c>
    </row>
    <row r="29" spans="1:24" x14ac:dyDescent="0.25">
      <c r="A29" s="137"/>
      <c r="B29" s="129" t="s">
        <v>418</v>
      </c>
      <c r="C29" s="356">
        <f>D28/C28*100</f>
        <v>5.8823529411764701</v>
      </c>
      <c r="D29" s="357"/>
      <c r="E29" s="190">
        <f t="shared" ref="E29:X29" si="5">E28/$D$28*100</f>
        <v>100</v>
      </c>
      <c r="F29" s="191">
        <f t="shared" si="5"/>
        <v>0</v>
      </c>
      <c r="G29" s="194">
        <f t="shared" si="5"/>
        <v>0</v>
      </c>
      <c r="H29" s="194">
        <f t="shared" si="5"/>
        <v>0</v>
      </c>
      <c r="I29" s="190">
        <f t="shared" si="5"/>
        <v>80</v>
      </c>
      <c r="J29" s="191">
        <f t="shared" si="5"/>
        <v>20</v>
      </c>
      <c r="K29" s="194">
        <f t="shared" si="5"/>
        <v>0</v>
      </c>
      <c r="L29" s="194">
        <f t="shared" si="5"/>
        <v>0</v>
      </c>
      <c r="M29" s="192">
        <f t="shared" si="5"/>
        <v>70</v>
      </c>
      <c r="N29" s="193">
        <f t="shared" si="5"/>
        <v>30</v>
      </c>
      <c r="O29" s="194">
        <f t="shared" si="5"/>
        <v>0</v>
      </c>
      <c r="P29" s="194">
        <f t="shared" si="5"/>
        <v>0</v>
      </c>
      <c r="Q29" s="190">
        <f t="shared" si="5"/>
        <v>100</v>
      </c>
      <c r="R29" s="191">
        <f t="shared" si="5"/>
        <v>0</v>
      </c>
      <c r="S29" s="194">
        <f t="shared" si="5"/>
        <v>0</v>
      </c>
      <c r="T29" s="194">
        <f t="shared" si="5"/>
        <v>0</v>
      </c>
      <c r="U29" s="190">
        <f t="shared" si="5"/>
        <v>100</v>
      </c>
      <c r="V29" s="191">
        <f t="shared" si="5"/>
        <v>0</v>
      </c>
      <c r="W29" s="194">
        <f t="shared" si="5"/>
        <v>0</v>
      </c>
      <c r="X29" s="194">
        <f t="shared" si="5"/>
        <v>0</v>
      </c>
    </row>
    <row r="30" spans="1:24" x14ac:dyDescent="0.25">
      <c r="A30" s="137">
        <v>7</v>
      </c>
      <c r="B30" s="128" t="s">
        <v>433</v>
      </c>
      <c r="C30" s="350"/>
      <c r="D30" s="351"/>
      <c r="E30" s="351"/>
      <c r="F30" s="351"/>
      <c r="G30" s="351"/>
      <c r="H30" s="351"/>
      <c r="I30" s="351"/>
      <c r="J30" s="351"/>
      <c r="K30" s="351"/>
      <c r="L30" s="351"/>
      <c r="M30" s="351"/>
      <c r="N30" s="351"/>
      <c r="O30" s="351"/>
      <c r="P30" s="351"/>
      <c r="Q30" s="351"/>
      <c r="R30" s="351"/>
      <c r="S30" s="351"/>
      <c r="T30" s="351"/>
      <c r="U30" s="351"/>
      <c r="V30" s="351"/>
      <c r="W30" s="351"/>
      <c r="X30" s="352"/>
    </row>
    <row r="31" spans="1:24" x14ac:dyDescent="0.25">
      <c r="A31" s="138"/>
      <c r="B31" s="129" t="s">
        <v>170</v>
      </c>
      <c r="C31" s="183">
        <f>'Bieu 1B'!C9</f>
        <v>290</v>
      </c>
      <c r="D31" s="199">
        <v>40</v>
      </c>
      <c r="E31" s="190">
        <v>39</v>
      </c>
      <c r="F31" s="191">
        <v>1</v>
      </c>
      <c r="G31" s="194">
        <v>0</v>
      </c>
      <c r="H31" s="194">
        <v>0</v>
      </c>
      <c r="I31" s="190">
        <v>40</v>
      </c>
      <c r="J31" s="191">
        <v>0</v>
      </c>
      <c r="K31" s="194">
        <v>0</v>
      </c>
      <c r="L31" s="194">
        <v>0</v>
      </c>
      <c r="M31" s="190">
        <v>37</v>
      </c>
      <c r="N31" s="193">
        <v>3</v>
      </c>
      <c r="O31" s="194">
        <v>0</v>
      </c>
      <c r="P31" s="194">
        <v>0</v>
      </c>
      <c r="Q31" s="190">
        <v>40</v>
      </c>
      <c r="R31" s="191">
        <v>0</v>
      </c>
      <c r="S31" s="194">
        <v>0</v>
      </c>
      <c r="T31" s="194">
        <v>0</v>
      </c>
      <c r="U31" s="190">
        <v>40</v>
      </c>
      <c r="V31" s="191">
        <v>0</v>
      </c>
      <c r="W31" s="194">
        <v>0</v>
      </c>
      <c r="X31" s="194">
        <v>0</v>
      </c>
    </row>
    <row r="32" spans="1:24" x14ac:dyDescent="0.25">
      <c r="A32" s="137"/>
      <c r="B32" s="129" t="s">
        <v>418</v>
      </c>
      <c r="C32" s="358">
        <f>D31/$C$31*100</f>
        <v>13.793103448275861</v>
      </c>
      <c r="D32" s="359"/>
      <c r="E32" s="190">
        <f t="shared" ref="E32:X32" si="6">E31/$D$31*100</f>
        <v>97.5</v>
      </c>
      <c r="F32" s="191">
        <f t="shared" si="6"/>
        <v>2.5</v>
      </c>
      <c r="G32" s="194">
        <f t="shared" si="6"/>
        <v>0</v>
      </c>
      <c r="H32" s="194">
        <f t="shared" si="6"/>
        <v>0</v>
      </c>
      <c r="I32" s="190">
        <f t="shared" si="6"/>
        <v>100</v>
      </c>
      <c r="J32" s="191">
        <f t="shared" si="6"/>
        <v>0</v>
      </c>
      <c r="K32" s="194">
        <f t="shared" si="6"/>
        <v>0</v>
      </c>
      <c r="L32" s="194">
        <f t="shared" si="6"/>
        <v>0</v>
      </c>
      <c r="M32" s="192">
        <f t="shared" si="6"/>
        <v>92.5</v>
      </c>
      <c r="N32" s="193">
        <f t="shared" si="6"/>
        <v>7.5</v>
      </c>
      <c r="O32" s="194">
        <f t="shared" si="6"/>
        <v>0</v>
      </c>
      <c r="P32" s="194">
        <f t="shared" si="6"/>
        <v>0</v>
      </c>
      <c r="Q32" s="190">
        <f t="shared" si="6"/>
        <v>100</v>
      </c>
      <c r="R32" s="191">
        <f t="shared" si="6"/>
        <v>0</v>
      </c>
      <c r="S32" s="194">
        <f t="shared" si="6"/>
        <v>0</v>
      </c>
      <c r="T32" s="194">
        <f t="shared" si="6"/>
        <v>0</v>
      </c>
      <c r="U32" s="190">
        <f t="shared" si="6"/>
        <v>100</v>
      </c>
      <c r="V32" s="191">
        <f t="shared" si="6"/>
        <v>0</v>
      </c>
      <c r="W32" s="194">
        <f t="shared" si="6"/>
        <v>0</v>
      </c>
      <c r="X32" s="194">
        <f t="shared" si="6"/>
        <v>0</v>
      </c>
    </row>
    <row r="33" spans="1:24" x14ac:dyDescent="0.25">
      <c r="A33" s="137">
        <v>8</v>
      </c>
      <c r="B33" s="204" t="s">
        <v>434</v>
      </c>
      <c r="C33" s="374"/>
      <c r="D33" s="375"/>
      <c r="E33" s="375"/>
      <c r="F33" s="375"/>
      <c r="G33" s="375"/>
      <c r="H33" s="375"/>
      <c r="I33" s="375"/>
      <c r="J33" s="375"/>
      <c r="K33" s="375"/>
      <c r="L33" s="375"/>
      <c r="M33" s="375"/>
      <c r="N33" s="375"/>
      <c r="O33" s="375"/>
      <c r="P33" s="375"/>
      <c r="Q33" s="375"/>
      <c r="R33" s="375"/>
      <c r="S33" s="375"/>
      <c r="T33" s="375"/>
      <c r="U33" s="375"/>
      <c r="V33" s="375"/>
      <c r="W33" s="375"/>
      <c r="X33" s="376"/>
    </row>
    <row r="34" spans="1:24" x14ac:dyDescent="0.25">
      <c r="A34" s="137"/>
      <c r="B34" s="129" t="s">
        <v>170</v>
      </c>
      <c r="C34" s="183">
        <f>'Bieu 1B'!C10</f>
        <v>242</v>
      </c>
      <c r="D34" s="200">
        <v>20</v>
      </c>
      <c r="E34" s="190">
        <v>20</v>
      </c>
      <c r="F34" s="191">
        <v>0</v>
      </c>
      <c r="G34" s="194">
        <v>0</v>
      </c>
      <c r="H34" s="194">
        <v>0</v>
      </c>
      <c r="I34" s="190">
        <v>20</v>
      </c>
      <c r="J34" s="191">
        <v>0</v>
      </c>
      <c r="K34" s="194">
        <v>0</v>
      </c>
      <c r="L34" s="194">
        <v>0</v>
      </c>
      <c r="M34" s="192">
        <v>20</v>
      </c>
      <c r="N34" s="193">
        <v>0</v>
      </c>
      <c r="O34" s="194">
        <v>0</v>
      </c>
      <c r="P34" s="194">
        <v>0</v>
      </c>
      <c r="Q34" s="190">
        <v>20</v>
      </c>
      <c r="R34" s="191">
        <v>0</v>
      </c>
      <c r="S34" s="194">
        <v>0</v>
      </c>
      <c r="T34" s="194">
        <v>0</v>
      </c>
      <c r="U34" s="190">
        <v>20</v>
      </c>
      <c r="V34" s="191">
        <v>2</v>
      </c>
      <c r="W34" s="194">
        <v>0</v>
      </c>
      <c r="X34" s="194">
        <v>0</v>
      </c>
    </row>
    <row r="35" spans="1:24" x14ac:dyDescent="0.25">
      <c r="A35" s="137"/>
      <c r="B35" s="129" t="s">
        <v>418</v>
      </c>
      <c r="C35" s="356">
        <f>D34/C34*100</f>
        <v>8.2644628099173563</v>
      </c>
      <c r="D35" s="357"/>
      <c r="E35" s="190">
        <f>E34/$D$34*100</f>
        <v>100</v>
      </c>
      <c r="F35" s="193">
        <f t="shared" ref="F35:X35" si="7">F34/$D$34*100</f>
        <v>0</v>
      </c>
      <c r="G35" s="193">
        <f t="shared" si="7"/>
        <v>0</v>
      </c>
      <c r="H35" s="193">
        <f t="shared" si="7"/>
        <v>0</v>
      </c>
      <c r="I35" s="190">
        <f t="shared" si="7"/>
        <v>100</v>
      </c>
      <c r="J35" s="193">
        <f t="shared" si="7"/>
        <v>0</v>
      </c>
      <c r="K35" s="193">
        <f t="shared" si="7"/>
        <v>0</v>
      </c>
      <c r="L35" s="193">
        <f t="shared" si="7"/>
        <v>0</v>
      </c>
      <c r="M35" s="190">
        <f t="shared" si="7"/>
        <v>100</v>
      </c>
      <c r="N35" s="193">
        <f t="shared" si="7"/>
        <v>0</v>
      </c>
      <c r="O35" s="193">
        <f t="shared" si="7"/>
        <v>0</v>
      </c>
      <c r="P35" s="193">
        <f t="shared" si="7"/>
        <v>0</v>
      </c>
      <c r="Q35" s="193">
        <f t="shared" si="7"/>
        <v>100</v>
      </c>
      <c r="R35" s="193">
        <f t="shared" si="7"/>
        <v>0</v>
      </c>
      <c r="S35" s="193">
        <f t="shared" si="7"/>
        <v>0</v>
      </c>
      <c r="T35" s="193">
        <f t="shared" si="7"/>
        <v>0</v>
      </c>
      <c r="U35" s="190">
        <f t="shared" si="7"/>
        <v>100</v>
      </c>
      <c r="V35" s="193">
        <f t="shared" si="7"/>
        <v>10</v>
      </c>
      <c r="W35" s="193">
        <f t="shared" si="7"/>
        <v>0</v>
      </c>
      <c r="X35" s="193">
        <f t="shared" si="7"/>
        <v>0</v>
      </c>
    </row>
    <row r="36" spans="1:24" x14ac:dyDescent="0.25">
      <c r="A36" s="137">
        <v>9</v>
      </c>
      <c r="B36" s="128" t="s">
        <v>435</v>
      </c>
      <c r="C36" s="350"/>
      <c r="D36" s="351"/>
      <c r="E36" s="351"/>
      <c r="F36" s="351"/>
      <c r="G36" s="351"/>
      <c r="H36" s="351"/>
      <c r="I36" s="351"/>
      <c r="J36" s="351"/>
      <c r="K36" s="351"/>
      <c r="L36" s="351"/>
      <c r="M36" s="351"/>
      <c r="N36" s="351"/>
      <c r="O36" s="351"/>
      <c r="P36" s="351"/>
      <c r="Q36" s="351"/>
      <c r="R36" s="351"/>
      <c r="S36" s="351"/>
      <c r="T36" s="351"/>
      <c r="U36" s="351"/>
      <c r="V36" s="351"/>
      <c r="W36" s="351"/>
      <c r="X36" s="352"/>
    </row>
    <row r="37" spans="1:24" x14ac:dyDescent="0.25">
      <c r="A37" s="137"/>
      <c r="B37" s="129" t="s">
        <v>170</v>
      </c>
      <c r="C37" s="183">
        <f>'Bieu 1B'!C12</f>
        <v>219</v>
      </c>
      <c r="D37" s="199">
        <v>115</v>
      </c>
      <c r="E37" s="190">
        <v>115</v>
      </c>
      <c r="F37" s="191">
        <v>0</v>
      </c>
      <c r="G37" s="194">
        <v>0</v>
      </c>
      <c r="H37" s="194">
        <v>0</v>
      </c>
      <c r="I37" s="190">
        <v>115</v>
      </c>
      <c r="J37" s="191">
        <v>0</v>
      </c>
      <c r="K37" s="194">
        <v>0</v>
      </c>
      <c r="L37" s="194">
        <v>0</v>
      </c>
      <c r="M37" s="192">
        <v>115</v>
      </c>
      <c r="N37" s="193">
        <v>0</v>
      </c>
      <c r="O37" s="194">
        <v>0</v>
      </c>
      <c r="P37" s="194">
        <v>0</v>
      </c>
      <c r="Q37" s="190">
        <v>114</v>
      </c>
      <c r="R37" s="191">
        <v>1</v>
      </c>
      <c r="S37" s="194">
        <v>0</v>
      </c>
      <c r="T37" s="194">
        <v>0</v>
      </c>
      <c r="U37" s="190">
        <v>115</v>
      </c>
      <c r="V37" s="191">
        <v>0</v>
      </c>
      <c r="W37" s="194">
        <v>0</v>
      </c>
      <c r="X37" s="194">
        <v>0</v>
      </c>
    </row>
    <row r="38" spans="1:24" x14ac:dyDescent="0.25">
      <c r="A38" s="137"/>
      <c r="B38" s="129" t="s">
        <v>418</v>
      </c>
      <c r="C38" s="353">
        <f>D37/C37*100</f>
        <v>52.51141552511416</v>
      </c>
      <c r="D38" s="355"/>
      <c r="E38" s="190">
        <f t="shared" ref="E38:X38" si="8">E37/$D$37*100</f>
        <v>100</v>
      </c>
      <c r="F38" s="191">
        <f t="shared" si="8"/>
        <v>0</v>
      </c>
      <c r="G38" s="194">
        <f t="shared" si="8"/>
        <v>0</v>
      </c>
      <c r="H38" s="194">
        <f t="shared" si="8"/>
        <v>0</v>
      </c>
      <c r="I38" s="190">
        <f t="shared" si="8"/>
        <v>100</v>
      </c>
      <c r="J38" s="191">
        <f t="shared" si="8"/>
        <v>0</v>
      </c>
      <c r="K38" s="194">
        <f t="shared" si="8"/>
        <v>0</v>
      </c>
      <c r="L38" s="194">
        <f t="shared" si="8"/>
        <v>0</v>
      </c>
      <c r="M38" s="192">
        <f t="shared" si="8"/>
        <v>100</v>
      </c>
      <c r="N38" s="193">
        <f t="shared" si="8"/>
        <v>0</v>
      </c>
      <c r="O38" s="194">
        <f t="shared" si="8"/>
        <v>0</v>
      </c>
      <c r="P38" s="194">
        <f t="shared" si="8"/>
        <v>0</v>
      </c>
      <c r="Q38" s="190">
        <f t="shared" si="8"/>
        <v>99.130434782608702</v>
      </c>
      <c r="R38" s="191">
        <f t="shared" si="8"/>
        <v>0.86956521739130432</v>
      </c>
      <c r="S38" s="194">
        <f t="shared" si="8"/>
        <v>0</v>
      </c>
      <c r="T38" s="194">
        <f t="shared" si="8"/>
        <v>0</v>
      </c>
      <c r="U38" s="190">
        <f t="shared" si="8"/>
        <v>100</v>
      </c>
      <c r="V38" s="191">
        <f t="shared" si="8"/>
        <v>0</v>
      </c>
      <c r="W38" s="194">
        <f t="shared" si="8"/>
        <v>0</v>
      </c>
      <c r="X38" s="194">
        <f t="shared" si="8"/>
        <v>0</v>
      </c>
    </row>
    <row r="39" spans="1:24" x14ac:dyDescent="0.25">
      <c r="A39" s="137">
        <v>10</v>
      </c>
      <c r="B39" s="128" t="s">
        <v>436</v>
      </c>
      <c r="C39" s="350"/>
      <c r="D39" s="351"/>
      <c r="E39" s="351"/>
      <c r="F39" s="351"/>
      <c r="G39" s="351"/>
      <c r="H39" s="351"/>
      <c r="I39" s="351"/>
      <c r="J39" s="351"/>
      <c r="K39" s="351"/>
      <c r="L39" s="351"/>
      <c r="M39" s="351"/>
      <c r="N39" s="351"/>
      <c r="O39" s="351"/>
      <c r="P39" s="351"/>
      <c r="Q39" s="351"/>
      <c r="R39" s="351"/>
      <c r="S39" s="351"/>
      <c r="T39" s="351"/>
      <c r="U39" s="351"/>
      <c r="V39" s="351"/>
      <c r="W39" s="351"/>
      <c r="X39" s="352"/>
    </row>
    <row r="40" spans="1:24" x14ac:dyDescent="0.25">
      <c r="A40" s="137"/>
      <c r="B40" s="129" t="s">
        <v>170</v>
      </c>
      <c r="C40" s="183">
        <f>'Bieu 1B'!C16</f>
        <v>203</v>
      </c>
      <c r="D40" s="199">
        <v>26</v>
      </c>
      <c r="E40" s="190">
        <v>26</v>
      </c>
      <c r="F40" s="191">
        <v>0</v>
      </c>
      <c r="G40" s="194">
        <v>0</v>
      </c>
      <c r="H40" s="194">
        <v>0</v>
      </c>
      <c r="I40" s="190">
        <v>26</v>
      </c>
      <c r="J40" s="191">
        <v>0</v>
      </c>
      <c r="K40" s="194">
        <v>0</v>
      </c>
      <c r="L40" s="194">
        <v>0</v>
      </c>
      <c r="M40" s="192">
        <v>25</v>
      </c>
      <c r="N40" s="193">
        <v>1</v>
      </c>
      <c r="O40" s="194">
        <v>0</v>
      </c>
      <c r="P40" s="194">
        <v>0</v>
      </c>
      <c r="Q40" s="190">
        <v>26</v>
      </c>
      <c r="R40" s="191">
        <v>0</v>
      </c>
      <c r="S40" s="194">
        <v>0</v>
      </c>
      <c r="T40" s="194">
        <v>0</v>
      </c>
      <c r="U40" s="190">
        <v>26</v>
      </c>
      <c r="V40" s="191">
        <v>0</v>
      </c>
      <c r="W40" s="194">
        <v>0</v>
      </c>
      <c r="X40" s="194">
        <v>0</v>
      </c>
    </row>
    <row r="41" spans="1:24" x14ac:dyDescent="0.25">
      <c r="A41" s="137"/>
      <c r="B41" s="129" t="s">
        <v>418</v>
      </c>
      <c r="C41" s="356">
        <f>D40/C40*100</f>
        <v>12.807881773399016</v>
      </c>
      <c r="D41" s="357"/>
      <c r="E41" s="190">
        <f>E40/$D$40*100</f>
        <v>100</v>
      </c>
      <c r="F41" s="190">
        <f>F40/$D$40*100</f>
        <v>0</v>
      </c>
      <c r="G41" s="194">
        <f t="shared" ref="G41:X41" si="9">G40/$D$40*100</f>
        <v>0</v>
      </c>
      <c r="H41" s="194">
        <f t="shared" si="9"/>
        <v>0</v>
      </c>
      <c r="I41" s="190">
        <f t="shared" si="9"/>
        <v>100</v>
      </c>
      <c r="J41" s="191">
        <f t="shared" si="9"/>
        <v>0</v>
      </c>
      <c r="K41" s="194">
        <f t="shared" si="9"/>
        <v>0</v>
      </c>
      <c r="L41" s="194">
        <f t="shared" si="9"/>
        <v>0</v>
      </c>
      <c r="M41" s="192">
        <f t="shared" si="9"/>
        <v>96.15384615384616</v>
      </c>
      <c r="N41" s="193">
        <f t="shared" si="9"/>
        <v>3.8461538461538463</v>
      </c>
      <c r="O41" s="194">
        <f t="shared" si="9"/>
        <v>0</v>
      </c>
      <c r="P41" s="194">
        <f t="shared" si="9"/>
        <v>0</v>
      </c>
      <c r="Q41" s="190">
        <f t="shared" si="9"/>
        <v>100</v>
      </c>
      <c r="R41" s="191">
        <f t="shared" si="9"/>
        <v>0</v>
      </c>
      <c r="S41" s="194">
        <f t="shared" si="9"/>
        <v>0</v>
      </c>
      <c r="T41" s="194">
        <f t="shared" si="9"/>
        <v>0</v>
      </c>
      <c r="U41" s="190">
        <f t="shared" si="9"/>
        <v>100</v>
      </c>
      <c r="V41" s="191">
        <f t="shared" si="9"/>
        <v>0</v>
      </c>
      <c r="W41" s="194">
        <f t="shared" si="9"/>
        <v>0</v>
      </c>
      <c r="X41" s="194">
        <f t="shared" si="9"/>
        <v>0</v>
      </c>
    </row>
    <row r="42" spans="1:24" x14ac:dyDescent="0.25">
      <c r="A42" s="137">
        <v>11</v>
      </c>
      <c r="B42" s="128" t="s">
        <v>437</v>
      </c>
      <c r="C42" s="350"/>
      <c r="D42" s="351"/>
      <c r="E42" s="351"/>
      <c r="F42" s="351"/>
      <c r="G42" s="351"/>
      <c r="H42" s="351"/>
      <c r="I42" s="351"/>
      <c r="J42" s="351"/>
      <c r="K42" s="351"/>
      <c r="L42" s="351"/>
      <c r="M42" s="351"/>
      <c r="N42" s="351"/>
      <c r="O42" s="351"/>
      <c r="P42" s="351"/>
      <c r="Q42" s="351"/>
      <c r="R42" s="351"/>
      <c r="S42" s="351"/>
      <c r="T42" s="351"/>
      <c r="U42" s="351"/>
      <c r="V42" s="351"/>
      <c r="W42" s="351"/>
      <c r="X42" s="352"/>
    </row>
    <row r="43" spans="1:24" x14ac:dyDescent="0.25">
      <c r="A43" s="137"/>
      <c r="B43" s="129" t="s">
        <v>170</v>
      </c>
      <c r="C43" s="183">
        <f>'Bieu 1B'!C11</f>
        <v>144</v>
      </c>
      <c r="D43" s="175">
        <v>19</v>
      </c>
      <c r="E43" s="190">
        <v>15</v>
      </c>
      <c r="F43" s="174">
        <v>4</v>
      </c>
      <c r="G43" s="174">
        <v>0</v>
      </c>
      <c r="H43" s="174">
        <v>0</v>
      </c>
      <c r="I43" s="190">
        <v>14</v>
      </c>
      <c r="J43" s="174">
        <v>5</v>
      </c>
      <c r="K43" s="174">
        <v>0</v>
      </c>
      <c r="L43" s="174">
        <v>0</v>
      </c>
      <c r="M43" s="190">
        <v>7</v>
      </c>
      <c r="N43" s="174">
        <v>12</v>
      </c>
      <c r="O43" s="174">
        <v>0</v>
      </c>
      <c r="P43" s="174">
        <v>0</v>
      </c>
      <c r="Q43" s="190">
        <v>10</v>
      </c>
      <c r="R43" s="174">
        <v>0</v>
      </c>
      <c r="S43" s="174">
        <v>0</v>
      </c>
      <c r="T43" s="174">
        <v>0</v>
      </c>
      <c r="U43" s="190">
        <v>14</v>
      </c>
      <c r="V43" s="174">
        <v>5</v>
      </c>
      <c r="W43" s="201">
        <v>0</v>
      </c>
      <c r="X43" s="201">
        <v>0</v>
      </c>
    </row>
    <row r="44" spans="1:24" x14ac:dyDescent="0.25">
      <c r="A44" s="137"/>
      <c r="B44" s="129" t="s">
        <v>418</v>
      </c>
      <c r="C44" s="356">
        <f>D43/C43*100</f>
        <v>13.194444444444445</v>
      </c>
      <c r="D44" s="357"/>
      <c r="E44" s="190">
        <f t="shared" ref="E44:V44" si="10">E43/$D$43*100</f>
        <v>78.94736842105263</v>
      </c>
      <c r="F44" s="191">
        <f t="shared" si="10"/>
        <v>21.052631578947366</v>
      </c>
      <c r="G44" s="194">
        <f t="shared" si="10"/>
        <v>0</v>
      </c>
      <c r="H44" s="194">
        <f t="shared" si="10"/>
        <v>0</v>
      </c>
      <c r="I44" s="190">
        <f t="shared" si="10"/>
        <v>73.68421052631578</v>
      </c>
      <c r="J44" s="191">
        <f t="shared" si="10"/>
        <v>26.315789473684209</v>
      </c>
      <c r="K44" s="194">
        <f t="shared" si="10"/>
        <v>0</v>
      </c>
      <c r="L44" s="194">
        <f t="shared" si="10"/>
        <v>0</v>
      </c>
      <c r="M44" s="192">
        <f t="shared" si="10"/>
        <v>36.84210526315789</v>
      </c>
      <c r="N44" s="193">
        <f t="shared" si="10"/>
        <v>63.157894736842103</v>
      </c>
      <c r="O44" s="194">
        <f t="shared" si="10"/>
        <v>0</v>
      </c>
      <c r="P44" s="194">
        <f t="shared" si="10"/>
        <v>0</v>
      </c>
      <c r="Q44" s="190">
        <f t="shared" si="10"/>
        <v>52.631578947368418</v>
      </c>
      <c r="R44" s="191">
        <f t="shared" si="10"/>
        <v>0</v>
      </c>
      <c r="S44" s="194">
        <f t="shared" si="10"/>
        <v>0</v>
      </c>
      <c r="T44" s="194">
        <f t="shared" si="10"/>
        <v>0</v>
      </c>
      <c r="U44" s="190">
        <f t="shared" si="10"/>
        <v>73.68421052631578</v>
      </c>
      <c r="V44" s="191">
        <f t="shared" si="10"/>
        <v>26.315789473684209</v>
      </c>
      <c r="W44" s="194">
        <f>W43/D43*100</f>
        <v>0</v>
      </c>
      <c r="X44" s="194">
        <v>0</v>
      </c>
    </row>
    <row r="45" spans="1:24" x14ac:dyDescent="0.25">
      <c r="A45" s="137">
        <v>12</v>
      </c>
      <c r="B45" s="204" t="s">
        <v>438</v>
      </c>
      <c r="C45" s="360"/>
      <c r="D45" s="361"/>
      <c r="E45" s="361"/>
      <c r="F45" s="361"/>
      <c r="G45" s="361"/>
      <c r="H45" s="361"/>
      <c r="I45" s="361"/>
      <c r="J45" s="361"/>
      <c r="K45" s="361"/>
      <c r="L45" s="361"/>
      <c r="M45" s="361"/>
      <c r="N45" s="361"/>
      <c r="O45" s="361"/>
      <c r="P45" s="361"/>
      <c r="Q45" s="361"/>
      <c r="R45" s="361"/>
      <c r="S45" s="361"/>
      <c r="T45" s="361"/>
      <c r="U45" s="361"/>
      <c r="V45" s="361"/>
      <c r="W45" s="361"/>
      <c r="X45" s="362"/>
    </row>
    <row r="46" spans="1:24" x14ac:dyDescent="0.25">
      <c r="A46" s="137"/>
      <c r="B46" s="129" t="s">
        <v>170</v>
      </c>
      <c r="C46" s="183">
        <f>'Bieu 1B'!C19</f>
        <v>237</v>
      </c>
      <c r="D46" s="175">
        <v>20</v>
      </c>
      <c r="E46" s="190">
        <v>20</v>
      </c>
      <c r="F46" s="174">
        <v>0</v>
      </c>
      <c r="G46" s="174">
        <v>0</v>
      </c>
      <c r="H46" s="174">
        <v>0</v>
      </c>
      <c r="I46" s="190">
        <v>18</v>
      </c>
      <c r="J46" s="174">
        <v>2</v>
      </c>
      <c r="K46" s="174">
        <v>0</v>
      </c>
      <c r="L46" s="174">
        <v>0</v>
      </c>
      <c r="M46" s="190">
        <v>20</v>
      </c>
      <c r="N46" s="174">
        <v>0</v>
      </c>
      <c r="O46" s="174">
        <v>0</v>
      </c>
      <c r="P46" s="174">
        <v>0</v>
      </c>
      <c r="Q46" s="190">
        <v>19</v>
      </c>
      <c r="R46" s="174">
        <v>1</v>
      </c>
      <c r="S46" s="174">
        <v>0</v>
      </c>
      <c r="T46" s="174">
        <v>0</v>
      </c>
      <c r="U46" s="190">
        <v>19</v>
      </c>
      <c r="V46" s="174">
        <v>1</v>
      </c>
      <c r="W46" s="201">
        <v>0</v>
      </c>
      <c r="X46" s="201">
        <v>0</v>
      </c>
    </row>
    <row r="47" spans="1:24" x14ac:dyDescent="0.25">
      <c r="A47" s="137"/>
      <c r="B47" s="129" t="s">
        <v>418</v>
      </c>
      <c r="C47" s="358">
        <f>D46/C46*100</f>
        <v>8.4388185654008439</v>
      </c>
      <c r="D47" s="359"/>
      <c r="E47" s="190">
        <f t="shared" ref="E47:X47" si="11">E46/$D$46*100</f>
        <v>100</v>
      </c>
      <c r="F47" s="191">
        <f t="shared" si="11"/>
        <v>0</v>
      </c>
      <c r="G47" s="194">
        <f t="shared" si="11"/>
        <v>0</v>
      </c>
      <c r="H47" s="194">
        <f t="shared" si="11"/>
        <v>0</v>
      </c>
      <c r="I47" s="190">
        <f t="shared" si="11"/>
        <v>90</v>
      </c>
      <c r="J47" s="191">
        <f t="shared" si="11"/>
        <v>10</v>
      </c>
      <c r="K47" s="194">
        <f t="shared" si="11"/>
        <v>0</v>
      </c>
      <c r="L47" s="194">
        <f t="shared" si="11"/>
        <v>0</v>
      </c>
      <c r="M47" s="192">
        <f t="shared" si="11"/>
        <v>100</v>
      </c>
      <c r="N47" s="193">
        <f t="shared" si="11"/>
        <v>0</v>
      </c>
      <c r="O47" s="194">
        <f t="shared" si="11"/>
        <v>0</v>
      </c>
      <c r="P47" s="194">
        <f t="shared" si="11"/>
        <v>0</v>
      </c>
      <c r="Q47" s="190">
        <f t="shared" si="11"/>
        <v>95</v>
      </c>
      <c r="R47" s="191">
        <f t="shared" si="11"/>
        <v>5</v>
      </c>
      <c r="S47" s="194">
        <f t="shared" si="11"/>
        <v>0</v>
      </c>
      <c r="T47" s="194">
        <f t="shared" si="11"/>
        <v>0</v>
      </c>
      <c r="U47" s="190">
        <f t="shared" si="11"/>
        <v>95</v>
      </c>
      <c r="V47" s="191">
        <f t="shared" si="11"/>
        <v>5</v>
      </c>
      <c r="W47" s="194">
        <f t="shared" si="11"/>
        <v>0</v>
      </c>
      <c r="X47" s="194">
        <f t="shared" si="11"/>
        <v>0</v>
      </c>
    </row>
    <row r="48" spans="1:24" x14ac:dyDescent="0.25">
      <c r="A48" s="137">
        <v>13</v>
      </c>
      <c r="B48" s="128" t="s">
        <v>439</v>
      </c>
      <c r="C48" s="350"/>
      <c r="D48" s="351"/>
      <c r="E48" s="351"/>
      <c r="F48" s="351"/>
      <c r="G48" s="351"/>
      <c r="H48" s="351"/>
      <c r="I48" s="351"/>
      <c r="J48" s="351"/>
      <c r="K48" s="351"/>
      <c r="L48" s="351"/>
      <c r="M48" s="351"/>
      <c r="N48" s="351"/>
      <c r="O48" s="351"/>
      <c r="P48" s="351"/>
      <c r="Q48" s="351"/>
      <c r="R48" s="351"/>
      <c r="S48" s="351"/>
      <c r="T48" s="351"/>
      <c r="U48" s="351"/>
      <c r="V48" s="351"/>
      <c r="W48" s="351"/>
      <c r="X48" s="352"/>
    </row>
    <row r="49" spans="1:29" x14ac:dyDescent="0.25">
      <c r="A49" s="137"/>
      <c r="B49" s="129" t="s">
        <v>170</v>
      </c>
      <c r="C49" s="183">
        <f>'Bieu 1B'!C20</f>
        <v>230</v>
      </c>
      <c r="D49" s="199">
        <v>20</v>
      </c>
      <c r="E49" s="190">
        <v>20</v>
      </c>
      <c r="F49" s="191">
        <v>0</v>
      </c>
      <c r="G49" s="194">
        <v>0</v>
      </c>
      <c r="H49" s="194">
        <v>0</v>
      </c>
      <c r="I49" s="190">
        <v>20</v>
      </c>
      <c r="J49" s="191">
        <v>0</v>
      </c>
      <c r="K49" s="194">
        <v>0</v>
      </c>
      <c r="L49" s="194">
        <v>0</v>
      </c>
      <c r="M49" s="192">
        <v>15</v>
      </c>
      <c r="N49" s="193">
        <v>5</v>
      </c>
      <c r="O49" s="194">
        <v>0</v>
      </c>
      <c r="P49" s="194">
        <v>0</v>
      </c>
      <c r="Q49" s="190">
        <v>20</v>
      </c>
      <c r="R49" s="191">
        <v>0</v>
      </c>
      <c r="S49" s="194">
        <v>0</v>
      </c>
      <c r="T49" s="194">
        <v>0</v>
      </c>
      <c r="U49" s="190">
        <v>16</v>
      </c>
      <c r="V49" s="191">
        <v>4</v>
      </c>
      <c r="W49" s="194">
        <v>0</v>
      </c>
      <c r="X49" s="194">
        <v>0</v>
      </c>
    </row>
    <row r="50" spans="1:29" x14ac:dyDescent="0.25">
      <c r="A50" s="137"/>
      <c r="B50" s="129" t="s">
        <v>418</v>
      </c>
      <c r="C50" s="356">
        <f>D49/C49*100</f>
        <v>8.695652173913043</v>
      </c>
      <c r="D50" s="357"/>
      <c r="E50" s="190">
        <f t="shared" ref="E50:X50" si="12">E49/$D$49*100</f>
        <v>100</v>
      </c>
      <c r="F50" s="193">
        <f t="shared" si="12"/>
        <v>0</v>
      </c>
      <c r="G50" s="194">
        <f t="shared" si="12"/>
        <v>0</v>
      </c>
      <c r="H50" s="194">
        <f t="shared" si="12"/>
        <v>0</v>
      </c>
      <c r="I50" s="190">
        <f t="shared" si="12"/>
        <v>100</v>
      </c>
      <c r="J50" s="191">
        <f t="shared" si="12"/>
        <v>0</v>
      </c>
      <c r="K50" s="194">
        <f t="shared" si="12"/>
        <v>0</v>
      </c>
      <c r="L50" s="194">
        <f t="shared" si="12"/>
        <v>0</v>
      </c>
      <c r="M50" s="192">
        <f t="shared" si="12"/>
        <v>75</v>
      </c>
      <c r="N50" s="193">
        <f t="shared" si="12"/>
        <v>25</v>
      </c>
      <c r="O50" s="194">
        <f t="shared" si="12"/>
        <v>0</v>
      </c>
      <c r="P50" s="194">
        <f t="shared" si="12"/>
        <v>0</v>
      </c>
      <c r="Q50" s="190">
        <f t="shared" si="12"/>
        <v>100</v>
      </c>
      <c r="R50" s="191">
        <f t="shared" si="12"/>
        <v>0</v>
      </c>
      <c r="S50" s="194">
        <f t="shared" si="12"/>
        <v>0</v>
      </c>
      <c r="T50" s="194">
        <f t="shared" si="12"/>
        <v>0</v>
      </c>
      <c r="U50" s="190">
        <f t="shared" si="12"/>
        <v>80</v>
      </c>
      <c r="V50" s="191">
        <f t="shared" si="12"/>
        <v>20</v>
      </c>
      <c r="W50" s="194">
        <f t="shared" si="12"/>
        <v>0</v>
      </c>
      <c r="X50" s="194">
        <f t="shared" si="12"/>
        <v>0</v>
      </c>
    </row>
    <row r="51" spans="1:29" x14ac:dyDescent="0.25">
      <c r="A51" s="137">
        <v>14</v>
      </c>
      <c r="B51" s="204" t="s">
        <v>440</v>
      </c>
      <c r="C51" s="374"/>
      <c r="D51" s="375"/>
      <c r="E51" s="375"/>
      <c r="F51" s="375"/>
      <c r="G51" s="375"/>
      <c r="H51" s="375"/>
      <c r="I51" s="375"/>
      <c r="J51" s="375"/>
      <c r="K51" s="375"/>
      <c r="L51" s="375"/>
      <c r="M51" s="375"/>
      <c r="N51" s="375"/>
      <c r="O51" s="375"/>
      <c r="P51" s="375"/>
      <c r="Q51" s="375"/>
      <c r="R51" s="375"/>
      <c r="S51" s="375"/>
      <c r="T51" s="375"/>
      <c r="U51" s="375"/>
      <c r="V51" s="375"/>
      <c r="W51" s="375"/>
      <c r="X51" s="376"/>
    </row>
    <row r="52" spans="1:29" x14ac:dyDescent="0.25">
      <c r="A52" s="137"/>
      <c r="B52" s="129" t="s">
        <v>170</v>
      </c>
      <c r="C52" s="183">
        <f>'Bieu 1B'!C23</f>
        <v>70</v>
      </c>
      <c r="D52" s="176">
        <v>3</v>
      </c>
      <c r="E52" s="173">
        <v>3</v>
      </c>
      <c r="F52" s="173">
        <v>0</v>
      </c>
      <c r="G52" s="173">
        <v>0</v>
      </c>
      <c r="H52" s="173">
        <v>0</v>
      </c>
      <c r="I52" s="173">
        <v>3</v>
      </c>
      <c r="J52" s="173">
        <v>0</v>
      </c>
      <c r="K52" s="173">
        <v>0</v>
      </c>
      <c r="L52" s="173">
        <v>0</v>
      </c>
      <c r="M52" s="173">
        <v>3</v>
      </c>
      <c r="N52" s="173">
        <v>0</v>
      </c>
      <c r="O52" s="173">
        <v>0</v>
      </c>
      <c r="P52" s="173">
        <v>0</v>
      </c>
      <c r="Q52" s="173">
        <v>3</v>
      </c>
      <c r="R52" s="173">
        <v>0</v>
      </c>
      <c r="S52" s="173">
        <v>0</v>
      </c>
      <c r="T52" s="173">
        <v>0</v>
      </c>
      <c r="U52" s="173">
        <v>0</v>
      </c>
      <c r="V52" s="173">
        <v>3</v>
      </c>
      <c r="W52" s="173">
        <v>0</v>
      </c>
      <c r="X52" s="173">
        <v>0</v>
      </c>
    </row>
    <row r="53" spans="1:29" x14ac:dyDescent="0.25">
      <c r="A53" s="137"/>
      <c r="B53" s="129" t="s">
        <v>418</v>
      </c>
      <c r="C53" s="356">
        <f>D52/C52*100</f>
        <v>4.2857142857142856</v>
      </c>
      <c r="D53" s="357"/>
      <c r="E53" s="190">
        <f>E52/$D$52*100</f>
        <v>100</v>
      </c>
      <c r="F53" s="193">
        <f t="shared" ref="F53:X53" si="13">F52/$D$52*100</f>
        <v>0</v>
      </c>
      <c r="G53" s="193">
        <f t="shared" si="13"/>
        <v>0</v>
      </c>
      <c r="H53" s="193">
        <f t="shared" si="13"/>
        <v>0</v>
      </c>
      <c r="I53" s="190">
        <f t="shared" si="13"/>
        <v>100</v>
      </c>
      <c r="J53" s="193">
        <f t="shared" si="13"/>
        <v>0</v>
      </c>
      <c r="K53" s="193">
        <f t="shared" si="13"/>
        <v>0</v>
      </c>
      <c r="L53" s="193">
        <f t="shared" si="13"/>
        <v>0</v>
      </c>
      <c r="M53" s="190">
        <f t="shared" si="13"/>
        <v>100</v>
      </c>
      <c r="N53" s="193">
        <f t="shared" si="13"/>
        <v>0</v>
      </c>
      <c r="O53" s="193">
        <f t="shared" si="13"/>
        <v>0</v>
      </c>
      <c r="P53" s="193">
        <f t="shared" si="13"/>
        <v>0</v>
      </c>
      <c r="Q53" s="190">
        <f t="shared" si="13"/>
        <v>100</v>
      </c>
      <c r="R53" s="193">
        <f t="shared" si="13"/>
        <v>0</v>
      </c>
      <c r="S53" s="193">
        <f t="shared" si="13"/>
        <v>0</v>
      </c>
      <c r="T53" s="193">
        <f t="shared" si="13"/>
        <v>0</v>
      </c>
      <c r="U53" s="190">
        <f t="shared" si="13"/>
        <v>0</v>
      </c>
      <c r="V53" s="193">
        <f t="shared" si="13"/>
        <v>100</v>
      </c>
      <c r="W53" s="193">
        <f t="shared" si="13"/>
        <v>0</v>
      </c>
      <c r="X53" s="193">
        <f t="shared" si="13"/>
        <v>0</v>
      </c>
    </row>
    <row r="54" spans="1:29" x14ac:dyDescent="0.25">
      <c r="A54" s="137">
        <v>15</v>
      </c>
      <c r="B54" s="204" t="s">
        <v>441</v>
      </c>
      <c r="C54" s="350"/>
      <c r="D54" s="351"/>
      <c r="E54" s="351"/>
      <c r="F54" s="351"/>
      <c r="G54" s="351"/>
      <c r="H54" s="351"/>
      <c r="I54" s="351"/>
      <c r="J54" s="351"/>
      <c r="K54" s="351"/>
      <c r="L54" s="351"/>
      <c r="M54" s="351"/>
      <c r="N54" s="351"/>
      <c r="O54" s="351"/>
      <c r="P54" s="351"/>
      <c r="Q54" s="351"/>
      <c r="R54" s="351"/>
      <c r="S54" s="351"/>
      <c r="T54" s="351"/>
      <c r="U54" s="351"/>
      <c r="V54" s="351"/>
      <c r="W54" s="351"/>
      <c r="X54" s="352"/>
    </row>
    <row r="55" spans="1:29" x14ac:dyDescent="0.25">
      <c r="A55" s="137"/>
      <c r="B55" s="129" t="s">
        <v>170</v>
      </c>
      <c r="C55" s="183">
        <f>'Bieu 1B'!C22</f>
        <v>56</v>
      </c>
      <c r="D55" s="200">
        <v>6</v>
      </c>
      <c r="E55" s="190">
        <v>6</v>
      </c>
      <c r="F55" s="191">
        <v>0</v>
      </c>
      <c r="G55" s="194">
        <v>0</v>
      </c>
      <c r="H55" s="194">
        <v>0</v>
      </c>
      <c r="I55" s="190">
        <v>4</v>
      </c>
      <c r="J55" s="191">
        <v>2</v>
      </c>
      <c r="K55" s="194">
        <v>0</v>
      </c>
      <c r="L55" s="194">
        <v>0</v>
      </c>
      <c r="M55" s="192">
        <v>6</v>
      </c>
      <c r="N55" s="193">
        <v>0</v>
      </c>
      <c r="O55" s="194">
        <v>0</v>
      </c>
      <c r="P55" s="194">
        <v>0</v>
      </c>
      <c r="Q55" s="190">
        <v>6</v>
      </c>
      <c r="R55" s="191">
        <v>0</v>
      </c>
      <c r="S55" s="194">
        <v>0</v>
      </c>
      <c r="T55" s="194">
        <v>0</v>
      </c>
      <c r="U55" s="190">
        <v>6</v>
      </c>
      <c r="V55" s="191">
        <v>0</v>
      </c>
      <c r="W55" s="191">
        <v>0</v>
      </c>
      <c r="X55" s="194">
        <v>0</v>
      </c>
    </row>
    <row r="56" spans="1:29" x14ac:dyDescent="0.25">
      <c r="A56" s="137"/>
      <c r="B56" s="129" t="s">
        <v>418</v>
      </c>
      <c r="C56" s="356">
        <f>D55/C55*100</f>
        <v>10.714285714285714</v>
      </c>
      <c r="D56" s="357"/>
      <c r="E56" s="190">
        <f t="shared" ref="E56:J56" si="14">E55/$D$55*100</f>
        <v>100</v>
      </c>
      <c r="F56" s="191">
        <f t="shared" si="14"/>
        <v>0</v>
      </c>
      <c r="G56" s="194">
        <f t="shared" si="14"/>
        <v>0</v>
      </c>
      <c r="H56" s="194">
        <f t="shared" si="14"/>
        <v>0</v>
      </c>
      <c r="I56" s="190">
        <f t="shared" si="14"/>
        <v>66.666666666666657</v>
      </c>
      <c r="J56" s="191">
        <f t="shared" si="14"/>
        <v>33.333333333333329</v>
      </c>
      <c r="K56" s="194">
        <f>K55/4*100</f>
        <v>0</v>
      </c>
      <c r="L56" s="194">
        <f t="shared" ref="L56:X56" si="15">L55/$D$55*100</f>
        <v>0</v>
      </c>
      <c r="M56" s="192">
        <f t="shared" si="15"/>
        <v>100</v>
      </c>
      <c r="N56" s="193">
        <f t="shared" si="15"/>
        <v>0</v>
      </c>
      <c r="O56" s="194">
        <f t="shared" si="15"/>
        <v>0</v>
      </c>
      <c r="P56" s="194">
        <f t="shared" si="15"/>
        <v>0</v>
      </c>
      <c r="Q56" s="190">
        <f t="shared" si="15"/>
        <v>100</v>
      </c>
      <c r="R56" s="191">
        <f t="shared" si="15"/>
        <v>0</v>
      </c>
      <c r="S56" s="194">
        <f t="shared" si="15"/>
        <v>0</v>
      </c>
      <c r="T56" s="194">
        <f t="shared" si="15"/>
        <v>0</v>
      </c>
      <c r="U56" s="190">
        <f t="shared" si="15"/>
        <v>100</v>
      </c>
      <c r="V56" s="191">
        <f t="shared" si="15"/>
        <v>0</v>
      </c>
      <c r="W56" s="191">
        <f t="shared" si="15"/>
        <v>0</v>
      </c>
      <c r="X56" s="194">
        <f t="shared" si="15"/>
        <v>0</v>
      </c>
    </row>
    <row r="57" spans="1:29" x14ac:dyDescent="0.25">
      <c r="A57" s="137">
        <v>16</v>
      </c>
      <c r="B57" s="128" t="s">
        <v>442</v>
      </c>
      <c r="C57" s="353"/>
      <c r="D57" s="354"/>
      <c r="E57" s="354"/>
      <c r="F57" s="354"/>
      <c r="G57" s="354"/>
      <c r="H57" s="354"/>
      <c r="I57" s="354"/>
      <c r="J57" s="354"/>
      <c r="K57" s="354"/>
      <c r="L57" s="354"/>
      <c r="M57" s="354"/>
      <c r="N57" s="354"/>
      <c r="O57" s="354"/>
      <c r="P57" s="354"/>
      <c r="Q57" s="354"/>
      <c r="R57" s="354"/>
      <c r="S57" s="354"/>
      <c r="T57" s="354"/>
      <c r="U57" s="354"/>
      <c r="V57" s="354"/>
      <c r="W57" s="354"/>
      <c r="X57" s="355"/>
    </row>
    <row r="58" spans="1:29" x14ac:dyDescent="0.25">
      <c r="A58" s="138"/>
      <c r="B58" s="129" t="s">
        <v>170</v>
      </c>
      <c r="C58" s="183">
        <f>'Bieu 1B'!C24</f>
        <v>52</v>
      </c>
      <c r="D58" s="202">
        <v>4</v>
      </c>
      <c r="E58" s="185">
        <v>4</v>
      </c>
      <c r="F58" s="189">
        <v>0</v>
      </c>
      <c r="G58" s="186">
        <v>0</v>
      </c>
      <c r="H58" s="186">
        <v>0</v>
      </c>
      <c r="I58" s="185">
        <v>4</v>
      </c>
      <c r="J58" s="189">
        <v>0</v>
      </c>
      <c r="K58" s="186">
        <v>0</v>
      </c>
      <c r="L58" s="186">
        <v>0</v>
      </c>
      <c r="M58" s="187">
        <v>4</v>
      </c>
      <c r="N58" s="188">
        <v>0</v>
      </c>
      <c r="O58" s="186">
        <v>0</v>
      </c>
      <c r="P58" s="186">
        <v>0</v>
      </c>
      <c r="Q58" s="185">
        <v>4</v>
      </c>
      <c r="R58" s="189">
        <v>0</v>
      </c>
      <c r="S58" s="186">
        <v>0</v>
      </c>
      <c r="T58" s="186">
        <v>0</v>
      </c>
      <c r="U58" s="185">
        <v>4</v>
      </c>
      <c r="V58" s="189">
        <v>0</v>
      </c>
      <c r="W58" s="186">
        <v>0</v>
      </c>
      <c r="X58" s="186">
        <v>0</v>
      </c>
    </row>
    <row r="59" spans="1:29" x14ac:dyDescent="0.25">
      <c r="A59" s="137"/>
      <c r="B59" s="129" t="s">
        <v>418</v>
      </c>
      <c r="C59" s="356">
        <f>D58/C58*100</f>
        <v>7.6923076923076925</v>
      </c>
      <c r="D59" s="357"/>
      <c r="E59" s="190">
        <f t="shared" ref="E59:X59" si="16">E58/$D$58*100</f>
        <v>100</v>
      </c>
      <c r="F59" s="191">
        <f t="shared" si="16"/>
        <v>0</v>
      </c>
      <c r="G59" s="194">
        <f t="shared" si="16"/>
        <v>0</v>
      </c>
      <c r="H59" s="194">
        <f t="shared" si="16"/>
        <v>0</v>
      </c>
      <c r="I59" s="190">
        <f t="shared" si="16"/>
        <v>100</v>
      </c>
      <c r="J59" s="191">
        <f t="shared" si="16"/>
        <v>0</v>
      </c>
      <c r="K59" s="194">
        <f t="shared" si="16"/>
        <v>0</v>
      </c>
      <c r="L59" s="194">
        <f t="shared" si="16"/>
        <v>0</v>
      </c>
      <c r="M59" s="192">
        <f t="shared" si="16"/>
        <v>100</v>
      </c>
      <c r="N59" s="193">
        <f t="shared" si="16"/>
        <v>0</v>
      </c>
      <c r="O59" s="194">
        <f t="shared" si="16"/>
        <v>0</v>
      </c>
      <c r="P59" s="194">
        <f t="shared" si="16"/>
        <v>0</v>
      </c>
      <c r="Q59" s="190">
        <f t="shared" si="16"/>
        <v>100</v>
      </c>
      <c r="R59" s="191">
        <f t="shared" si="16"/>
        <v>0</v>
      </c>
      <c r="S59" s="194">
        <f t="shared" si="16"/>
        <v>0</v>
      </c>
      <c r="T59" s="194">
        <f t="shared" si="16"/>
        <v>0</v>
      </c>
      <c r="U59" s="190">
        <f t="shared" si="16"/>
        <v>100</v>
      </c>
      <c r="V59" s="191">
        <f t="shared" si="16"/>
        <v>0</v>
      </c>
      <c r="W59" s="194">
        <f t="shared" si="16"/>
        <v>0</v>
      </c>
      <c r="X59" s="194">
        <f t="shared" si="16"/>
        <v>0</v>
      </c>
    </row>
    <row r="60" spans="1:29" x14ac:dyDescent="0.25">
      <c r="A60" s="137"/>
      <c r="B60" s="379" t="s">
        <v>419</v>
      </c>
      <c r="C60" s="380"/>
      <c r="D60" s="381"/>
      <c r="E60" s="167"/>
      <c r="F60" s="152"/>
      <c r="G60" s="152"/>
      <c r="H60" s="152"/>
      <c r="I60" s="168"/>
      <c r="J60" s="153"/>
      <c r="K60" s="153"/>
      <c r="L60" s="153"/>
      <c r="M60" s="170"/>
      <c r="N60" s="169"/>
      <c r="O60" s="153"/>
      <c r="P60" s="153"/>
      <c r="Q60" s="168"/>
      <c r="R60" s="153"/>
      <c r="S60" s="153"/>
      <c r="T60" s="153"/>
      <c r="U60" s="168"/>
      <c r="V60" s="153"/>
      <c r="W60" s="153"/>
      <c r="X60" s="153"/>
    </row>
    <row r="61" spans="1:29" ht="25.5" customHeight="1" x14ac:dyDescent="0.25">
      <c r="A61" s="139"/>
      <c r="B61" s="130" t="s">
        <v>170</v>
      </c>
      <c r="C61" s="154">
        <f>C58+C55+C52+C49+C46+C43+C40+C37+C34+C31+C28+C25+C22+C19+C16+C13</f>
        <v>3020</v>
      </c>
      <c r="D61" s="177">
        <f t="shared" ref="D61:X61" si="17">D58+D55+D52+D49+D46+D43+D40+D37+D34+D31+D28+D25+D22+D19+D16+D13</f>
        <v>464</v>
      </c>
      <c r="E61" s="154">
        <f t="shared" si="17"/>
        <v>435</v>
      </c>
      <c r="F61" s="154">
        <f t="shared" si="17"/>
        <v>29</v>
      </c>
      <c r="G61" s="154">
        <f t="shared" si="17"/>
        <v>0</v>
      </c>
      <c r="H61" s="154">
        <f t="shared" si="17"/>
        <v>0</v>
      </c>
      <c r="I61" s="154">
        <f t="shared" si="17"/>
        <v>444</v>
      </c>
      <c r="J61" s="154">
        <f t="shared" si="17"/>
        <v>20</v>
      </c>
      <c r="K61" s="154">
        <f t="shared" si="17"/>
        <v>0</v>
      </c>
      <c r="L61" s="154">
        <f t="shared" si="17"/>
        <v>0</v>
      </c>
      <c r="M61" s="154">
        <f t="shared" si="17"/>
        <v>401</v>
      </c>
      <c r="N61" s="154">
        <f>N58+N55+N52+N49+N46+N43+N40+N37+N34+N31+N28+N25+N22+N19+N16+N13</f>
        <v>63</v>
      </c>
      <c r="O61" s="154">
        <f t="shared" si="17"/>
        <v>0</v>
      </c>
      <c r="P61" s="154">
        <f t="shared" si="17"/>
        <v>0</v>
      </c>
      <c r="Q61" s="154">
        <f t="shared" si="17"/>
        <v>450</v>
      </c>
      <c r="R61" s="154">
        <f t="shared" si="17"/>
        <v>5</v>
      </c>
      <c r="S61" s="154">
        <f t="shared" si="17"/>
        <v>0</v>
      </c>
      <c r="T61" s="154">
        <f t="shared" si="17"/>
        <v>0</v>
      </c>
      <c r="U61" s="154">
        <f t="shared" si="17"/>
        <v>427</v>
      </c>
      <c r="V61" s="154">
        <f t="shared" si="17"/>
        <v>39</v>
      </c>
      <c r="W61" s="154">
        <f t="shared" si="17"/>
        <v>0</v>
      </c>
      <c r="X61" s="154">
        <f t="shared" si="17"/>
        <v>0</v>
      </c>
      <c r="AC61" s="222">
        <f>850+420</f>
        <v>1270</v>
      </c>
    </row>
    <row r="62" spans="1:29" x14ac:dyDescent="0.25">
      <c r="A62" s="139"/>
      <c r="B62" s="130" t="s">
        <v>420</v>
      </c>
      <c r="C62" s="377">
        <f>$D$61/C61*100</f>
        <v>15.364238410596027</v>
      </c>
      <c r="D62" s="378"/>
      <c r="E62" s="155">
        <f t="shared" ref="E62:X62" si="18">E61/$D$61*100</f>
        <v>93.75</v>
      </c>
      <c r="F62" s="155">
        <f t="shared" si="18"/>
        <v>6.25</v>
      </c>
      <c r="G62" s="155">
        <f t="shared" si="18"/>
        <v>0</v>
      </c>
      <c r="H62" s="155">
        <f t="shared" si="18"/>
        <v>0</v>
      </c>
      <c r="I62" s="155">
        <f t="shared" si="18"/>
        <v>95.689655172413794</v>
      </c>
      <c r="J62" s="155">
        <f t="shared" si="18"/>
        <v>4.3103448275862073</v>
      </c>
      <c r="K62" s="155">
        <f t="shared" si="18"/>
        <v>0</v>
      </c>
      <c r="L62" s="155">
        <f t="shared" si="18"/>
        <v>0</v>
      </c>
      <c r="M62" s="155">
        <f t="shared" si="18"/>
        <v>86.422413793103445</v>
      </c>
      <c r="N62" s="155">
        <f>N61/D61*100</f>
        <v>13.577586206896552</v>
      </c>
      <c r="O62" s="155">
        <f t="shared" si="18"/>
        <v>0</v>
      </c>
      <c r="P62" s="155">
        <f t="shared" si="18"/>
        <v>0</v>
      </c>
      <c r="Q62" s="155">
        <f t="shared" si="18"/>
        <v>96.982758620689651</v>
      </c>
      <c r="R62" s="155">
        <f t="shared" si="18"/>
        <v>1.0775862068965518</v>
      </c>
      <c r="S62" s="155">
        <f t="shared" si="18"/>
        <v>0</v>
      </c>
      <c r="T62" s="155">
        <f t="shared" si="18"/>
        <v>0</v>
      </c>
      <c r="U62" s="155">
        <f t="shared" si="18"/>
        <v>92.025862068965509</v>
      </c>
      <c r="V62" s="155">
        <f t="shared" si="18"/>
        <v>8.4051724137931032</v>
      </c>
      <c r="W62" s="155">
        <f t="shared" si="18"/>
        <v>0</v>
      </c>
      <c r="X62" s="155">
        <f t="shared" si="18"/>
        <v>0</v>
      </c>
    </row>
    <row r="64" spans="1:29" x14ac:dyDescent="0.25">
      <c r="R64" s="338"/>
      <c r="S64" s="338"/>
      <c r="T64" s="338"/>
      <c r="U64" s="338"/>
      <c r="V64" s="338"/>
      <c r="W64" s="338"/>
      <c r="X64" s="338"/>
    </row>
    <row r="65" spans="18:24" x14ac:dyDescent="0.25">
      <c r="R65" s="338"/>
      <c r="S65" s="338"/>
      <c r="T65" s="338"/>
      <c r="U65" s="338"/>
      <c r="V65" s="338"/>
      <c r="W65" s="338"/>
      <c r="X65" s="338"/>
    </row>
    <row r="70" spans="18:24" x14ac:dyDescent="0.25">
      <c r="R70" s="338"/>
      <c r="S70" s="338"/>
      <c r="T70" s="338"/>
      <c r="U70" s="338"/>
      <c r="V70" s="338"/>
      <c r="W70" s="338"/>
      <c r="X70" s="338"/>
    </row>
  </sheetData>
  <mergeCells count="52">
    <mergeCell ref="C53:D53"/>
    <mergeCell ref="C56:D56"/>
    <mergeCell ref="C59:D59"/>
    <mergeCell ref="C62:D62"/>
    <mergeCell ref="C51:X51"/>
    <mergeCell ref="C54:X54"/>
    <mergeCell ref="C57:X57"/>
    <mergeCell ref="B60:D60"/>
    <mergeCell ref="C14:D14"/>
    <mergeCell ref="C20:D20"/>
    <mergeCell ref="C23:D23"/>
    <mergeCell ref="C26:D26"/>
    <mergeCell ref="C21:X21"/>
    <mergeCell ref="C24:X24"/>
    <mergeCell ref="C48:X48"/>
    <mergeCell ref="C35:D35"/>
    <mergeCell ref="C38:D38"/>
    <mergeCell ref="C41:D41"/>
    <mergeCell ref="C17:D17"/>
    <mergeCell ref="C30:X30"/>
    <mergeCell ref="C33:X33"/>
    <mergeCell ref="C29:D29"/>
    <mergeCell ref="C32:D32"/>
    <mergeCell ref="A3:F3"/>
    <mergeCell ref="A4:F4"/>
    <mergeCell ref="A6:X6"/>
    <mergeCell ref="A8:A10"/>
    <mergeCell ref="B8:B10"/>
    <mergeCell ref="C8:C10"/>
    <mergeCell ref="D8:D10"/>
    <mergeCell ref="E8:X8"/>
    <mergeCell ref="E9:H9"/>
    <mergeCell ref="I9:L9"/>
    <mergeCell ref="M9:P9"/>
    <mergeCell ref="Q9:T9"/>
    <mergeCell ref="U9:X9"/>
    <mergeCell ref="R70:X70"/>
    <mergeCell ref="R64:X64"/>
    <mergeCell ref="R65:X65"/>
    <mergeCell ref="N3:X3"/>
    <mergeCell ref="V1:X1"/>
    <mergeCell ref="C27:X27"/>
    <mergeCell ref="C12:X12"/>
    <mergeCell ref="C15:X15"/>
    <mergeCell ref="C18:X18"/>
    <mergeCell ref="C44:D44"/>
    <mergeCell ref="C47:D47"/>
    <mergeCell ref="C50:D50"/>
    <mergeCell ref="C36:X36"/>
    <mergeCell ref="C39:X39"/>
    <mergeCell ref="C42:X42"/>
    <mergeCell ref="C45:X45"/>
  </mergeCells>
  <pageMargins left="0.35" right="0.16" top="0.18" bottom="0.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A13" workbookViewId="0">
      <selection activeCell="L41" sqref="L41"/>
    </sheetView>
  </sheetViews>
  <sheetFormatPr defaultRowHeight="15" x14ac:dyDescent="0.25"/>
  <cols>
    <col min="1" max="1" width="5.140625" customWidth="1"/>
    <col min="2" max="2" width="21.7109375" customWidth="1"/>
    <col min="3" max="15" width="7.28515625" customWidth="1"/>
  </cols>
  <sheetData>
    <row r="1" spans="1:15" x14ac:dyDescent="0.25">
      <c r="A1" s="253" t="s">
        <v>371</v>
      </c>
      <c r="B1" s="253"/>
      <c r="C1" s="2"/>
      <c r="D1" s="2"/>
      <c r="E1" s="2"/>
      <c r="F1" s="2"/>
      <c r="G1" s="2"/>
      <c r="H1" s="2"/>
      <c r="I1" s="2"/>
      <c r="J1" s="2"/>
      <c r="K1" s="2"/>
      <c r="M1" s="16"/>
      <c r="N1" s="252" t="s">
        <v>20</v>
      </c>
      <c r="O1" s="252"/>
    </row>
    <row r="2" spans="1:15" x14ac:dyDescent="0.25">
      <c r="A2" s="253" t="s">
        <v>372</v>
      </c>
      <c r="B2" s="253"/>
      <c r="C2" s="64"/>
      <c r="D2" s="64"/>
      <c r="E2" s="64"/>
      <c r="F2" s="64"/>
      <c r="G2" s="64"/>
      <c r="H2" s="64"/>
      <c r="I2" s="64"/>
      <c r="J2" s="64"/>
      <c r="K2" s="64"/>
      <c r="M2" s="63"/>
      <c r="N2" s="63"/>
      <c r="O2" s="63"/>
    </row>
    <row r="3" spans="1:15" ht="48.75" customHeight="1" x14ac:dyDescent="0.25">
      <c r="A3" s="250" t="s">
        <v>466</v>
      </c>
      <c r="B3" s="250"/>
      <c r="C3" s="250"/>
      <c r="D3" s="250"/>
      <c r="E3" s="250"/>
      <c r="F3" s="250"/>
      <c r="G3" s="250"/>
      <c r="H3" s="250"/>
      <c r="I3" s="250"/>
      <c r="J3" s="250"/>
      <c r="K3" s="250"/>
      <c r="L3" s="250"/>
      <c r="M3" s="250"/>
      <c r="N3" s="250"/>
      <c r="O3" s="250"/>
    </row>
    <row r="4" spans="1:15" ht="10.5" customHeight="1" x14ac:dyDescent="0.25">
      <c r="C4" s="251"/>
      <c r="D4" s="251"/>
      <c r="E4" s="251"/>
      <c r="F4" s="251"/>
      <c r="G4" s="251"/>
      <c r="H4" s="251"/>
      <c r="I4" s="251"/>
      <c r="J4" s="251"/>
      <c r="K4" s="251"/>
      <c r="L4" s="251"/>
      <c r="M4" s="251"/>
    </row>
    <row r="5" spans="1:15" s="1" customFormat="1" ht="24" customHeight="1" x14ac:dyDescent="0.2">
      <c r="A5" s="244" t="s">
        <v>15</v>
      </c>
      <c r="B5" s="244" t="s">
        <v>180</v>
      </c>
      <c r="C5" s="237" t="s">
        <v>2</v>
      </c>
      <c r="D5" s="237"/>
      <c r="E5" s="237"/>
      <c r="F5" s="237" t="s">
        <v>13</v>
      </c>
      <c r="G5" s="237"/>
      <c r="H5" s="237"/>
      <c r="I5" s="237"/>
      <c r="J5" s="237" t="s">
        <v>3</v>
      </c>
      <c r="K5" s="237"/>
      <c r="L5" s="237"/>
      <c r="M5" s="244" t="s">
        <v>11</v>
      </c>
      <c r="N5" s="244" t="s">
        <v>12</v>
      </c>
      <c r="O5" s="244" t="s">
        <v>65</v>
      </c>
    </row>
    <row r="6" spans="1:15" s="1" customFormat="1" ht="14.25" x14ac:dyDescent="0.2">
      <c r="A6" s="245"/>
      <c r="B6" s="245"/>
      <c r="C6" s="237" t="s">
        <v>4</v>
      </c>
      <c r="D6" s="241" t="s">
        <v>5</v>
      </c>
      <c r="E6" s="241"/>
      <c r="F6" s="237" t="s">
        <v>4</v>
      </c>
      <c r="G6" s="238" t="s">
        <v>5</v>
      </c>
      <c r="H6" s="239"/>
      <c r="I6" s="240"/>
      <c r="J6" s="237" t="s">
        <v>4</v>
      </c>
      <c r="K6" s="241" t="s">
        <v>5</v>
      </c>
      <c r="L6" s="241"/>
      <c r="M6" s="245"/>
      <c r="N6" s="245"/>
      <c r="O6" s="245"/>
    </row>
    <row r="7" spans="1:15" s="1" customFormat="1" ht="75.75" customHeight="1" x14ac:dyDescent="0.2">
      <c r="A7" s="246"/>
      <c r="B7" s="246"/>
      <c r="C7" s="237"/>
      <c r="D7" s="27" t="s">
        <v>6</v>
      </c>
      <c r="E7" s="27" t="s">
        <v>7</v>
      </c>
      <c r="F7" s="237"/>
      <c r="G7" s="27" t="s">
        <v>14</v>
      </c>
      <c r="H7" s="27" t="s">
        <v>8</v>
      </c>
      <c r="I7" s="27" t="s">
        <v>9</v>
      </c>
      <c r="J7" s="237"/>
      <c r="K7" s="27" t="s">
        <v>10</v>
      </c>
      <c r="L7" s="27" t="s">
        <v>185</v>
      </c>
      <c r="M7" s="246"/>
      <c r="N7" s="246"/>
      <c r="O7" s="246"/>
    </row>
    <row r="8" spans="1:15"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290</v>
      </c>
      <c r="D9" s="75">
        <v>44</v>
      </c>
      <c r="E9" s="75">
        <v>246</v>
      </c>
      <c r="F9" s="5">
        <f>G9+H9+I9</f>
        <v>258</v>
      </c>
      <c r="G9" s="75">
        <v>232</v>
      </c>
      <c r="H9" s="75">
        <v>26</v>
      </c>
      <c r="I9" s="76">
        <v>0</v>
      </c>
      <c r="J9" s="5">
        <f>K9+L9</f>
        <v>32</v>
      </c>
      <c r="K9" s="75">
        <v>22</v>
      </c>
      <c r="L9" s="76">
        <v>10</v>
      </c>
      <c r="M9" s="75">
        <v>0</v>
      </c>
      <c r="N9" s="75">
        <v>4</v>
      </c>
      <c r="O9" s="5">
        <v>108</v>
      </c>
    </row>
    <row r="10" spans="1:15" x14ac:dyDescent="0.25">
      <c r="A10" s="6">
        <v>2</v>
      </c>
      <c r="B10" s="5" t="s">
        <v>191</v>
      </c>
      <c r="C10" s="5">
        <f>F10+J10+M10</f>
        <v>242</v>
      </c>
      <c r="D10" s="75">
        <v>24</v>
      </c>
      <c r="E10" s="75">
        <v>218</v>
      </c>
      <c r="F10" s="5">
        <f t="shared" ref="F10:F24" si="0">G10+H10+I10</f>
        <v>224</v>
      </c>
      <c r="G10" s="75">
        <v>221</v>
      </c>
      <c r="H10" s="75">
        <v>3</v>
      </c>
      <c r="I10" s="76">
        <v>0</v>
      </c>
      <c r="J10" s="5">
        <f t="shared" ref="J10:J24" si="1">K10+L10</f>
        <v>18</v>
      </c>
      <c r="K10" s="75">
        <v>15</v>
      </c>
      <c r="L10" s="76">
        <v>3</v>
      </c>
      <c r="M10" s="75">
        <v>0</v>
      </c>
      <c r="N10" s="75">
        <v>3</v>
      </c>
      <c r="O10" s="5">
        <v>58</v>
      </c>
    </row>
    <row r="11" spans="1:15" x14ac:dyDescent="0.25">
      <c r="A11" s="6">
        <v>3</v>
      </c>
      <c r="B11" s="5" t="s">
        <v>192</v>
      </c>
      <c r="C11" s="5">
        <f t="shared" ref="C11:C24" si="2">F11+J11+M11</f>
        <v>144</v>
      </c>
      <c r="D11" s="75">
        <v>65</v>
      </c>
      <c r="E11" s="75">
        <v>79</v>
      </c>
      <c r="F11" s="5">
        <f t="shared" si="0"/>
        <v>102</v>
      </c>
      <c r="G11" s="75">
        <v>85</v>
      </c>
      <c r="H11" s="75">
        <v>17</v>
      </c>
      <c r="I11" s="76">
        <v>0</v>
      </c>
      <c r="J11" s="5">
        <f t="shared" si="1"/>
        <v>41</v>
      </c>
      <c r="K11" s="75">
        <v>36</v>
      </c>
      <c r="L11" s="76">
        <v>5</v>
      </c>
      <c r="M11" s="75">
        <v>1</v>
      </c>
      <c r="N11" s="75">
        <v>17</v>
      </c>
      <c r="O11" s="5">
        <v>37</v>
      </c>
    </row>
    <row r="12" spans="1:15" x14ac:dyDescent="0.25">
      <c r="A12" s="6">
        <v>4</v>
      </c>
      <c r="B12" s="5" t="s">
        <v>193</v>
      </c>
      <c r="C12" s="5">
        <f t="shared" si="2"/>
        <v>219</v>
      </c>
      <c r="D12" s="75">
        <v>50</v>
      </c>
      <c r="E12" s="75">
        <v>169</v>
      </c>
      <c r="F12" s="5">
        <f t="shared" si="0"/>
        <v>196</v>
      </c>
      <c r="G12" s="75">
        <v>190</v>
      </c>
      <c r="H12" s="75">
        <v>6</v>
      </c>
      <c r="I12" s="76">
        <v>0</v>
      </c>
      <c r="J12" s="5">
        <f t="shared" si="1"/>
        <v>23</v>
      </c>
      <c r="K12" s="75">
        <v>17</v>
      </c>
      <c r="L12" s="76">
        <v>6</v>
      </c>
      <c r="M12" s="75">
        <v>0</v>
      </c>
      <c r="N12" s="75">
        <v>10</v>
      </c>
      <c r="O12" s="5">
        <v>10</v>
      </c>
    </row>
    <row r="13" spans="1:15" x14ac:dyDescent="0.25">
      <c r="A13" s="6">
        <v>5</v>
      </c>
      <c r="B13" s="5" t="s">
        <v>194</v>
      </c>
      <c r="C13" s="5">
        <f t="shared" si="2"/>
        <v>170</v>
      </c>
      <c r="D13" s="75">
        <v>14</v>
      </c>
      <c r="E13" s="75">
        <v>156</v>
      </c>
      <c r="F13" s="5">
        <f t="shared" si="0"/>
        <v>163</v>
      </c>
      <c r="G13" s="75">
        <v>159</v>
      </c>
      <c r="H13" s="75">
        <v>4</v>
      </c>
      <c r="I13" s="76">
        <v>0</v>
      </c>
      <c r="J13" s="5">
        <f t="shared" si="1"/>
        <v>7</v>
      </c>
      <c r="K13" s="75">
        <v>7</v>
      </c>
      <c r="L13" s="76">
        <v>0</v>
      </c>
      <c r="M13" s="75">
        <v>0</v>
      </c>
      <c r="N13" s="75">
        <v>6</v>
      </c>
      <c r="O13" s="5">
        <v>42</v>
      </c>
    </row>
    <row r="14" spans="1:15" x14ac:dyDescent="0.25">
      <c r="A14" s="6">
        <v>6</v>
      </c>
      <c r="B14" s="5" t="s">
        <v>195</v>
      </c>
      <c r="C14" s="5">
        <f t="shared" si="2"/>
        <v>223</v>
      </c>
      <c r="D14" s="75">
        <v>62</v>
      </c>
      <c r="E14" s="75">
        <v>161</v>
      </c>
      <c r="F14" s="5">
        <f t="shared" si="0"/>
        <v>181</v>
      </c>
      <c r="G14" s="75">
        <v>162</v>
      </c>
      <c r="H14" s="75">
        <v>19</v>
      </c>
      <c r="I14" s="76">
        <v>0</v>
      </c>
      <c r="J14" s="5">
        <f t="shared" si="1"/>
        <v>42</v>
      </c>
      <c r="K14" s="75">
        <v>42</v>
      </c>
      <c r="L14" s="76">
        <v>0</v>
      </c>
      <c r="M14" s="75">
        <v>0</v>
      </c>
      <c r="N14" s="75">
        <v>9</v>
      </c>
      <c r="O14" s="5">
        <v>67</v>
      </c>
    </row>
    <row r="15" spans="1:15" x14ac:dyDescent="0.25">
      <c r="A15" s="6">
        <v>7</v>
      </c>
      <c r="B15" s="5" t="s">
        <v>196</v>
      </c>
      <c r="C15" s="5">
        <f t="shared" si="2"/>
        <v>264</v>
      </c>
      <c r="D15" s="75">
        <v>13</v>
      </c>
      <c r="E15" s="75">
        <v>251</v>
      </c>
      <c r="F15" s="5">
        <f t="shared" si="0"/>
        <v>252</v>
      </c>
      <c r="G15" s="75">
        <v>251</v>
      </c>
      <c r="H15" s="75">
        <v>1</v>
      </c>
      <c r="I15" s="76">
        <v>0</v>
      </c>
      <c r="J15" s="5">
        <f t="shared" si="1"/>
        <v>11</v>
      </c>
      <c r="K15" s="75">
        <v>9</v>
      </c>
      <c r="L15" s="76">
        <v>2</v>
      </c>
      <c r="M15" s="75">
        <v>1</v>
      </c>
      <c r="N15" s="75">
        <v>4</v>
      </c>
      <c r="O15" s="5">
        <v>24</v>
      </c>
    </row>
    <row r="16" spans="1:15" x14ac:dyDescent="0.25">
      <c r="A16" s="6">
        <v>8</v>
      </c>
      <c r="B16" s="5" t="s">
        <v>197</v>
      </c>
      <c r="C16" s="5">
        <f t="shared" si="2"/>
        <v>203</v>
      </c>
      <c r="D16" s="75">
        <v>21</v>
      </c>
      <c r="E16" s="75">
        <v>182</v>
      </c>
      <c r="F16" s="5">
        <f t="shared" si="0"/>
        <v>194</v>
      </c>
      <c r="G16" s="75">
        <v>182</v>
      </c>
      <c r="H16" s="75">
        <v>12</v>
      </c>
      <c r="I16" s="76">
        <v>0</v>
      </c>
      <c r="J16" s="5">
        <f t="shared" si="1"/>
        <v>8</v>
      </c>
      <c r="K16" s="75">
        <v>7</v>
      </c>
      <c r="L16" s="76">
        <v>1</v>
      </c>
      <c r="M16" s="75">
        <v>1</v>
      </c>
      <c r="N16" s="75">
        <v>6</v>
      </c>
      <c r="O16" s="5">
        <v>78</v>
      </c>
    </row>
    <row r="17" spans="1:16" x14ac:dyDescent="0.25">
      <c r="A17" s="6">
        <v>9</v>
      </c>
      <c r="B17" s="5" t="s">
        <v>198</v>
      </c>
      <c r="C17" s="5">
        <f t="shared" si="2"/>
        <v>128</v>
      </c>
      <c r="D17" s="75">
        <v>27</v>
      </c>
      <c r="E17" s="75">
        <v>101</v>
      </c>
      <c r="F17" s="5">
        <f t="shared" si="0"/>
        <v>110</v>
      </c>
      <c r="G17" s="75">
        <v>110</v>
      </c>
      <c r="H17" s="75">
        <v>0</v>
      </c>
      <c r="I17" s="76">
        <v>0</v>
      </c>
      <c r="J17" s="5">
        <f t="shared" si="1"/>
        <v>18</v>
      </c>
      <c r="K17" s="75">
        <v>18</v>
      </c>
      <c r="L17" s="76">
        <v>0</v>
      </c>
      <c r="M17" s="75">
        <v>0</v>
      </c>
      <c r="N17" s="75">
        <v>4</v>
      </c>
      <c r="O17" s="5">
        <v>78</v>
      </c>
    </row>
    <row r="18" spans="1:16" x14ac:dyDescent="0.25">
      <c r="A18" s="6">
        <v>10</v>
      </c>
      <c r="B18" s="5" t="s">
        <v>199</v>
      </c>
      <c r="C18" s="5">
        <f t="shared" si="2"/>
        <v>257</v>
      </c>
      <c r="D18" s="75">
        <v>27</v>
      </c>
      <c r="E18" s="75">
        <v>230</v>
      </c>
      <c r="F18" s="5">
        <f t="shared" si="0"/>
        <v>238</v>
      </c>
      <c r="G18" s="75">
        <v>236</v>
      </c>
      <c r="H18" s="75">
        <v>2</v>
      </c>
      <c r="I18" s="76">
        <v>0</v>
      </c>
      <c r="J18" s="5">
        <f t="shared" si="1"/>
        <v>19</v>
      </c>
      <c r="K18" s="75">
        <v>15</v>
      </c>
      <c r="L18" s="76">
        <v>4</v>
      </c>
      <c r="M18" s="75">
        <v>0</v>
      </c>
      <c r="N18" s="75">
        <v>7</v>
      </c>
      <c r="O18" s="5">
        <v>43</v>
      </c>
    </row>
    <row r="19" spans="1:16" x14ac:dyDescent="0.25">
      <c r="A19" s="6">
        <v>11</v>
      </c>
      <c r="B19" s="5" t="s">
        <v>200</v>
      </c>
      <c r="C19" s="5">
        <f t="shared" si="2"/>
        <v>237</v>
      </c>
      <c r="D19" s="75">
        <v>37</v>
      </c>
      <c r="E19" s="75">
        <v>200</v>
      </c>
      <c r="F19" s="5">
        <f t="shared" si="0"/>
        <v>210</v>
      </c>
      <c r="G19" s="75">
        <v>190</v>
      </c>
      <c r="H19" s="75">
        <v>20</v>
      </c>
      <c r="I19" s="76">
        <v>0</v>
      </c>
      <c r="J19" s="5">
        <f t="shared" si="1"/>
        <v>27</v>
      </c>
      <c r="K19" s="75">
        <v>25</v>
      </c>
      <c r="L19" s="76">
        <v>2</v>
      </c>
      <c r="M19" s="75">
        <v>0</v>
      </c>
      <c r="N19" s="75">
        <v>11</v>
      </c>
      <c r="O19" s="5">
        <v>51</v>
      </c>
    </row>
    <row r="20" spans="1:16" x14ac:dyDescent="0.25">
      <c r="A20" s="6">
        <v>12</v>
      </c>
      <c r="B20" s="5" t="s">
        <v>201</v>
      </c>
      <c r="C20" s="5">
        <f t="shared" si="2"/>
        <v>230</v>
      </c>
      <c r="D20" s="75">
        <v>15</v>
      </c>
      <c r="E20" s="75">
        <v>215</v>
      </c>
      <c r="F20" s="5">
        <f t="shared" si="0"/>
        <v>211</v>
      </c>
      <c r="G20" s="75">
        <v>210</v>
      </c>
      <c r="H20" s="75">
        <v>1</v>
      </c>
      <c r="I20" s="76">
        <v>0</v>
      </c>
      <c r="J20" s="5">
        <f t="shared" si="1"/>
        <v>19</v>
      </c>
      <c r="K20" s="75">
        <v>18</v>
      </c>
      <c r="L20" s="76">
        <v>1</v>
      </c>
      <c r="M20" s="75">
        <v>0</v>
      </c>
      <c r="N20" s="75">
        <v>6</v>
      </c>
      <c r="O20" s="5">
        <v>37</v>
      </c>
    </row>
    <row r="21" spans="1:16" x14ac:dyDescent="0.25">
      <c r="A21" s="6">
        <v>13</v>
      </c>
      <c r="B21" s="5" t="s">
        <v>202</v>
      </c>
      <c r="C21" s="5">
        <f t="shared" si="2"/>
        <v>235</v>
      </c>
      <c r="D21" s="75">
        <v>50</v>
      </c>
      <c r="E21" s="75">
        <v>185</v>
      </c>
      <c r="F21" s="5">
        <f t="shared" si="0"/>
        <v>189</v>
      </c>
      <c r="G21" s="75">
        <v>186</v>
      </c>
      <c r="H21" s="75">
        <v>3</v>
      </c>
      <c r="I21" s="76">
        <v>0</v>
      </c>
      <c r="J21" s="5">
        <f t="shared" si="1"/>
        <v>44</v>
      </c>
      <c r="K21" s="75">
        <v>36</v>
      </c>
      <c r="L21" s="76">
        <v>8</v>
      </c>
      <c r="M21" s="75">
        <v>2</v>
      </c>
      <c r="N21" s="75">
        <v>5</v>
      </c>
      <c r="O21" s="5">
        <v>16</v>
      </c>
    </row>
    <row r="22" spans="1:16" x14ac:dyDescent="0.25">
      <c r="A22" s="6">
        <v>14</v>
      </c>
      <c r="B22" s="5" t="s">
        <v>203</v>
      </c>
      <c r="C22" s="5">
        <f t="shared" si="2"/>
        <v>56</v>
      </c>
      <c r="D22" s="75">
        <v>15</v>
      </c>
      <c r="E22" s="75">
        <v>41</v>
      </c>
      <c r="F22" s="5">
        <f t="shared" si="0"/>
        <v>44</v>
      </c>
      <c r="G22" s="75">
        <v>29</v>
      </c>
      <c r="H22" s="75">
        <v>15</v>
      </c>
      <c r="I22" s="76">
        <v>0</v>
      </c>
      <c r="J22" s="5">
        <f t="shared" si="1"/>
        <v>12</v>
      </c>
      <c r="K22" s="75">
        <v>11</v>
      </c>
      <c r="L22" s="76">
        <v>1</v>
      </c>
      <c r="M22" s="75">
        <v>0</v>
      </c>
      <c r="N22" s="75">
        <v>1</v>
      </c>
      <c r="O22" s="5">
        <v>11</v>
      </c>
    </row>
    <row r="23" spans="1:16" x14ac:dyDescent="0.25">
      <c r="A23" s="6">
        <v>15</v>
      </c>
      <c r="B23" s="5" t="s">
        <v>204</v>
      </c>
      <c r="C23" s="5">
        <f t="shared" si="2"/>
        <v>70</v>
      </c>
      <c r="D23" s="75">
        <v>14</v>
      </c>
      <c r="E23" s="75">
        <v>56</v>
      </c>
      <c r="F23" s="5">
        <f t="shared" si="0"/>
        <v>47</v>
      </c>
      <c r="G23" s="75">
        <v>46</v>
      </c>
      <c r="H23" s="75">
        <v>1</v>
      </c>
      <c r="I23" s="76">
        <v>0</v>
      </c>
      <c r="J23" s="5">
        <f t="shared" si="1"/>
        <v>22</v>
      </c>
      <c r="K23" s="75">
        <v>22</v>
      </c>
      <c r="L23" s="76">
        <v>0</v>
      </c>
      <c r="M23" s="75">
        <v>1</v>
      </c>
      <c r="N23" s="75">
        <v>2</v>
      </c>
      <c r="O23" s="5">
        <v>14</v>
      </c>
    </row>
    <row r="24" spans="1:16" x14ac:dyDescent="0.25">
      <c r="A24" s="6">
        <v>16</v>
      </c>
      <c r="B24" s="5" t="s">
        <v>205</v>
      </c>
      <c r="C24" s="5">
        <f t="shared" si="2"/>
        <v>52</v>
      </c>
      <c r="D24" s="75">
        <v>0</v>
      </c>
      <c r="E24" s="75">
        <v>52</v>
      </c>
      <c r="F24" s="5">
        <f t="shared" si="0"/>
        <v>48</v>
      </c>
      <c r="G24" s="75">
        <v>44</v>
      </c>
      <c r="H24" s="75">
        <v>4</v>
      </c>
      <c r="I24" s="76">
        <v>0</v>
      </c>
      <c r="J24" s="5">
        <f t="shared" si="1"/>
        <v>4</v>
      </c>
      <c r="K24" s="75">
        <v>4</v>
      </c>
      <c r="L24" s="76">
        <v>0</v>
      </c>
      <c r="M24" s="75">
        <v>0</v>
      </c>
      <c r="N24" s="75">
        <v>0</v>
      </c>
      <c r="O24" s="5">
        <v>7</v>
      </c>
    </row>
    <row r="25" spans="1:16" x14ac:dyDescent="0.25">
      <c r="A25" s="6"/>
      <c r="B25" s="45" t="s">
        <v>186</v>
      </c>
      <c r="C25" s="8">
        <f t="shared" ref="C25:O25" si="3">SUM(C9:C24)</f>
        <v>3020</v>
      </c>
      <c r="D25" s="8">
        <f t="shared" si="3"/>
        <v>478</v>
      </c>
      <c r="E25" s="8">
        <f>SUM(E9:E24)</f>
        <v>2542</v>
      </c>
      <c r="F25" s="8">
        <f t="shared" si="3"/>
        <v>2667</v>
      </c>
      <c r="G25" s="8">
        <f t="shared" si="3"/>
        <v>2533</v>
      </c>
      <c r="H25" s="8">
        <f t="shared" si="3"/>
        <v>134</v>
      </c>
      <c r="I25" s="8">
        <f t="shared" si="3"/>
        <v>0</v>
      </c>
      <c r="J25" s="8">
        <f t="shared" si="3"/>
        <v>347</v>
      </c>
      <c r="K25" s="8">
        <f t="shared" si="3"/>
        <v>304</v>
      </c>
      <c r="L25" s="8">
        <f t="shared" si="3"/>
        <v>43</v>
      </c>
      <c r="M25" s="8">
        <f t="shared" si="3"/>
        <v>6</v>
      </c>
      <c r="N25" s="8">
        <f t="shared" si="3"/>
        <v>95</v>
      </c>
      <c r="O25" s="8">
        <f t="shared" si="3"/>
        <v>681</v>
      </c>
      <c r="P25" s="382">
        <f>O25/E25</f>
        <v>0.26789929189614475</v>
      </c>
    </row>
    <row r="26" spans="1:16" hidden="1" x14ac:dyDescent="0.25">
      <c r="A26" s="74"/>
      <c r="B26" s="42"/>
      <c r="C26" s="29"/>
      <c r="D26" s="29"/>
      <c r="E26" s="29"/>
      <c r="F26" s="29"/>
      <c r="G26" s="29"/>
      <c r="H26" s="29"/>
      <c r="I26" s="29"/>
      <c r="J26" s="29"/>
      <c r="K26" s="29"/>
      <c r="L26" s="29"/>
      <c r="M26" s="29"/>
      <c r="N26" s="29"/>
      <c r="O26" s="29"/>
    </row>
    <row r="27" spans="1:16" ht="18.75" hidden="1" x14ac:dyDescent="0.3">
      <c r="L27" s="242" t="s">
        <v>373</v>
      </c>
      <c r="M27" s="242"/>
      <c r="N27" s="242"/>
      <c r="O27" s="242"/>
    </row>
    <row r="28" spans="1:16" hidden="1" x14ac:dyDescent="0.25"/>
    <row r="29" spans="1:16" hidden="1" x14ac:dyDescent="0.25"/>
    <row r="30" spans="1:16" hidden="1" x14ac:dyDescent="0.25"/>
    <row r="31" spans="1:16" hidden="1" x14ac:dyDescent="0.25"/>
    <row r="32" spans="1:16" hidden="1" x14ac:dyDescent="0.25"/>
    <row r="33" spans="8:15" ht="18.75" hidden="1" x14ac:dyDescent="0.3">
      <c r="L33" s="242" t="s">
        <v>393</v>
      </c>
      <c r="M33" s="242"/>
      <c r="N33" s="242"/>
      <c r="O33" s="242"/>
    </row>
    <row r="34" spans="8:15" hidden="1" x14ac:dyDescent="0.25"/>
    <row r="35" spans="8:15" hidden="1" x14ac:dyDescent="0.25"/>
    <row r="36" spans="8:15" hidden="1" x14ac:dyDescent="0.25"/>
    <row r="37" spans="8:15" ht="17.25" customHeight="1" x14ac:dyDescent="0.25"/>
    <row r="38" spans="8:15" x14ac:dyDescent="0.25">
      <c r="H38">
        <f>H25+G25</f>
        <v>2667</v>
      </c>
    </row>
    <row r="39" spans="8:15" x14ac:dyDescent="0.25">
      <c r="H39">
        <f>H38/F25*100</f>
        <v>100</v>
      </c>
      <c r="N39">
        <f>O25/C25*100</f>
        <v>22.549668874172184</v>
      </c>
    </row>
  </sheetData>
  <mergeCells count="21">
    <mergeCell ref="J6:J7"/>
    <mergeCell ref="K6:L6"/>
    <mergeCell ref="N5:N7"/>
    <mergeCell ref="O5:O7"/>
    <mergeCell ref="A3:O3"/>
    <mergeCell ref="L27:O27"/>
    <mergeCell ref="L33:O33"/>
    <mergeCell ref="N1:O1"/>
    <mergeCell ref="C4:M4"/>
    <mergeCell ref="A5:A7"/>
    <mergeCell ref="B5:B7"/>
    <mergeCell ref="C5:E5"/>
    <mergeCell ref="F5:I5"/>
    <mergeCell ref="J5:L5"/>
    <mergeCell ref="M5:M7"/>
    <mergeCell ref="C6:C7"/>
    <mergeCell ref="D6:E6"/>
    <mergeCell ref="F6:F7"/>
    <mergeCell ref="G6:I6"/>
    <mergeCell ref="A1:B1"/>
    <mergeCell ref="A2:B2"/>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workbookViewId="0">
      <selection activeCell="H46" sqref="H46"/>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43" t="s">
        <v>371</v>
      </c>
      <c r="B1" s="243"/>
      <c r="C1" s="2"/>
      <c r="D1" s="2"/>
      <c r="E1" s="31" t="s">
        <v>119</v>
      </c>
    </row>
    <row r="2" spans="1:5" x14ac:dyDescent="0.25">
      <c r="A2" s="243" t="s">
        <v>372</v>
      </c>
      <c r="B2" s="243"/>
      <c r="C2" s="64"/>
      <c r="D2" s="64"/>
      <c r="E2" s="63"/>
    </row>
    <row r="3" spans="1:5" ht="65.25" customHeight="1" x14ac:dyDescent="0.25">
      <c r="A3" s="250" t="s">
        <v>467</v>
      </c>
      <c r="B3" s="250"/>
      <c r="C3" s="250"/>
      <c r="D3" s="250"/>
      <c r="E3" s="250"/>
    </row>
    <row r="4" spans="1:5" ht="9.75" customHeight="1" x14ac:dyDescent="0.25">
      <c r="C4" s="251"/>
      <c r="D4" s="251"/>
      <c r="E4" s="251"/>
    </row>
    <row r="5" spans="1:5" s="1" customFormat="1" ht="30.75" customHeight="1" x14ac:dyDescent="0.2">
      <c r="A5" s="254" t="s">
        <v>15</v>
      </c>
      <c r="B5" s="254" t="s">
        <v>59</v>
      </c>
      <c r="C5" s="254" t="s">
        <v>57</v>
      </c>
      <c r="D5" s="254" t="s">
        <v>462</v>
      </c>
      <c r="E5" s="254" t="s">
        <v>58</v>
      </c>
    </row>
    <row r="6" spans="1:5" s="1" customFormat="1" ht="21.75" customHeight="1" x14ac:dyDescent="0.2">
      <c r="A6" s="255"/>
      <c r="B6" s="255"/>
      <c r="C6" s="255"/>
      <c r="D6" s="255"/>
      <c r="E6" s="255"/>
    </row>
    <row r="7" spans="1:5" s="1" customFormat="1" ht="36.75" customHeight="1" x14ac:dyDescent="0.2">
      <c r="A7" s="256"/>
      <c r="B7" s="256"/>
      <c r="C7" s="256"/>
      <c r="D7" s="256"/>
      <c r="E7" s="256"/>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66" t="s">
        <v>17</v>
      </c>
      <c r="B10" s="260" t="s">
        <v>45</v>
      </c>
      <c r="C10" s="261"/>
      <c r="D10" s="261"/>
      <c r="E10" s="262"/>
    </row>
    <row r="11" spans="1:5" ht="12.75" customHeight="1" x14ac:dyDescent="0.25">
      <c r="A11" s="4">
        <v>1</v>
      </c>
      <c r="B11" s="10" t="s">
        <v>46</v>
      </c>
      <c r="C11" s="6">
        <f>SUM('Bieu 1A'!D10:E23)</f>
        <v>2522</v>
      </c>
      <c r="D11" s="5">
        <f>SUM('Bieu 1A (2)'!D10:E22)</f>
        <v>3413</v>
      </c>
      <c r="E11" s="5"/>
    </row>
    <row r="12" spans="1:5" ht="12.75" customHeight="1" x14ac:dyDescent="0.25">
      <c r="A12" s="4"/>
      <c r="B12" s="10" t="s">
        <v>47</v>
      </c>
      <c r="C12" s="6">
        <f>SUM('Bieu 1A'!D10:D23)</f>
        <v>1621</v>
      </c>
      <c r="D12" s="5">
        <f>SUM('Bieu 1A (2)'!D10:D22)</f>
        <v>1861</v>
      </c>
      <c r="E12" s="5"/>
    </row>
    <row r="13" spans="1:5" ht="12.75" customHeight="1" x14ac:dyDescent="0.25">
      <c r="A13" s="4"/>
      <c r="B13" s="10" t="s">
        <v>48</v>
      </c>
      <c r="C13" s="6">
        <f>SUM('Bieu 1A'!E10:E23)</f>
        <v>901</v>
      </c>
      <c r="D13" s="5">
        <f>D11-D12</f>
        <v>1552</v>
      </c>
      <c r="E13" s="5"/>
    </row>
    <row r="14" spans="1:5" ht="12.75" customHeight="1" x14ac:dyDescent="0.25">
      <c r="A14" s="4">
        <v>2</v>
      </c>
      <c r="B14" s="10" t="s">
        <v>50</v>
      </c>
      <c r="C14" s="6">
        <f>SUM('Bieu 1A'!F10:F23)</f>
        <v>1329</v>
      </c>
      <c r="D14" s="5">
        <f>SUM('Bieu 1A (2)'!F10:F22)</f>
        <v>2220</v>
      </c>
      <c r="E14" s="5"/>
    </row>
    <row r="15" spans="1:5" ht="12.75" customHeight="1" x14ac:dyDescent="0.25">
      <c r="A15" s="4"/>
      <c r="B15" s="10" t="s">
        <v>51</v>
      </c>
      <c r="C15" s="6">
        <f>SUM('Bieu 1A'!G10:G23)</f>
        <v>912</v>
      </c>
      <c r="D15" s="5">
        <f>SUM('Bieu 1A (2)'!G10:G22)</f>
        <v>1448</v>
      </c>
      <c r="E15" s="5"/>
    </row>
    <row r="16" spans="1:5" ht="12.75" customHeight="1" x14ac:dyDescent="0.25">
      <c r="A16" s="4"/>
      <c r="B16" s="10" t="s">
        <v>52</v>
      </c>
      <c r="C16" s="6">
        <f>SUM('Bieu 1A'!H10:H23)</f>
        <v>417</v>
      </c>
      <c r="D16" s="5">
        <f>SUM('Bieu 1A (2)'!H10:H22)</f>
        <v>772</v>
      </c>
      <c r="E16" s="5"/>
    </row>
    <row r="17" spans="1:6" ht="12.75" customHeight="1" x14ac:dyDescent="0.25">
      <c r="A17" s="4"/>
      <c r="B17" s="10" t="s">
        <v>53</v>
      </c>
      <c r="C17" s="6">
        <f>SUM('Bieu 1A'!I10:I23)</f>
        <v>0</v>
      </c>
      <c r="D17" s="5">
        <f>D14-D15-D16</f>
        <v>0</v>
      </c>
      <c r="E17" s="5"/>
    </row>
    <row r="18" spans="1:6" ht="12.75" customHeight="1" x14ac:dyDescent="0.25">
      <c r="A18" s="4">
        <v>3</v>
      </c>
      <c r="B18" s="10" t="s">
        <v>54</v>
      </c>
      <c r="C18" s="6">
        <f>SUM('Bieu 1A'!J10:J23)</f>
        <v>1177</v>
      </c>
      <c r="D18" s="5">
        <f>SUM('Bieu 1A (2)'!J10:J22)</f>
        <v>1177</v>
      </c>
      <c r="E18" s="5"/>
    </row>
    <row r="19" spans="1:6" ht="12.75" customHeight="1" x14ac:dyDescent="0.25">
      <c r="A19" s="4"/>
      <c r="B19" s="10" t="s">
        <v>55</v>
      </c>
      <c r="C19" s="6">
        <f>SUM('Bieu 1A'!K10:K23)</f>
        <v>1068</v>
      </c>
      <c r="D19" s="5">
        <f>SUM('Bieu 1A (2)'!K10:K22)</f>
        <v>1068</v>
      </c>
      <c r="E19" s="5"/>
    </row>
    <row r="20" spans="1:6" ht="12.75" customHeight="1" x14ac:dyDescent="0.25">
      <c r="A20" s="4"/>
      <c r="B20" s="10" t="s">
        <v>187</v>
      </c>
      <c r="C20" s="6">
        <f>SUM('Bieu 1A'!L10:L23)</f>
        <v>109</v>
      </c>
      <c r="D20" s="5">
        <f>SUM('Bieu 1A (2)'!L10:L22)</f>
        <v>109</v>
      </c>
      <c r="E20" s="5"/>
    </row>
    <row r="21" spans="1:6" ht="12.75" customHeight="1" x14ac:dyDescent="0.25">
      <c r="A21" s="4">
        <v>4</v>
      </c>
      <c r="B21" s="10" t="s">
        <v>11</v>
      </c>
      <c r="C21" s="6">
        <f>SUM('Bieu 1A'!M10:M21)</f>
        <v>16</v>
      </c>
      <c r="D21" s="5">
        <f>SUM('Bieu 1A (2)'!M10:M22)</f>
        <v>16</v>
      </c>
      <c r="E21" s="5"/>
    </row>
    <row r="22" spans="1:6" ht="12.75" customHeight="1" x14ac:dyDescent="0.25">
      <c r="A22" s="4">
        <v>5</v>
      </c>
      <c r="B22" s="10" t="s">
        <v>49</v>
      </c>
      <c r="C22" s="6">
        <f>SUM('Bieu 1A'!N10:N23)</f>
        <v>383</v>
      </c>
      <c r="D22" s="5">
        <f>SUM('Bieu 1A (2)'!N10:N22)</f>
        <v>268</v>
      </c>
      <c r="E22" s="5"/>
    </row>
    <row r="23" spans="1:6" ht="12.75" customHeight="1" x14ac:dyDescent="0.25">
      <c r="A23" s="4">
        <v>6</v>
      </c>
      <c r="B23" s="10" t="s">
        <v>66</v>
      </c>
      <c r="C23" s="6">
        <f>SUM('Bieu 1A'!O10:O23)</f>
        <v>271</v>
      </c>
      <c r="D23" s="5">
        <f>SUM('Bieu 1A (2)'!O10:O22)</f>
        <v>480</v>
      </c>
      <c r="E23" s="5"/>
      <c r="F23" s="384">
        <f>D23/D13</f>
        <v>0.30927835051546393</v>
      </c>
    </row>
    <row r="24" spans="1:6" ht="24" customHeight="1" x14ac:dyDescent="0.25">
      <c r="A24" s="66" t="s">
        <v>18</v>
      </c>
      <c r="B24" s="260" t="s">
        <v>42</v>
      </c>
      <c r="C24" s="261"/>
      <c r="D24" s="261"/>
      <c r="E24" s="262"/>
    </row>
    <row r="25" spans="1:6" ht="12" customHeight="1" x14ac:dyDescent="0.25">
      <c r="A25" s="4">
        <v>1</v>
      </c>
      <c r="B25" s="10" t="s">
        <v>46</v>
      </c>
      <c r="C25" s="6">
        <f>SUM('Bieu 1A'!C26:C32)</f>
        <v>3088</v>
      </c>
      <c r="D25" s="5">
        <f>'Bieu 1A (2)'!C32</f>
        <v>4787</v>
      </c>
      <c r="E25" s="5"/>
    </row>
    <row r="26" spans="1:6" ht="12" customHeight="1" x14ac:dyDescent="0.25">
      <c r="A26" s="4"/>
      <c r="B26" s="10" t="s">
        <v>47</v>
      </c>
      <c r="C26" s="6">
        <f>SUM('Bieu 1A'!D26:D32)</f>
        <v>433</v>
      </c>
      <c r="D26" s="5">
        <f>'Bieu 1A (2)'!D32</f>
        <v>463</v>
      </c>
      <c r="E26" s="5"/>
    </row>
    <row r="27" spans="1:6" ht="12" customHeight="1" x14ac:dyDescent="0.25">
      <c r="A27" s="4"/>
      <c r="B27" s="10" t="s">
        <v>48</v>
      </c>
      <c r="C27" s="6">
        <f>SUM('Bieu 1A'!E26:E32)</f>
        <v>2655</v>
      </c>
      <c r="D27" s="5">
        <f>'Bieu 1A (2)'!E32</f>
        <v>4324</v>
      </c>
      <c r="E27" s="5"/>
    </row>
    <row r="28" spans="1:6" ht="12" customHeight="1" x14ac:dyDescent="0.25">
      <c r="A28" s="4">
        <v>2</v>
      </c>
      <c r="B28" s="10" t="s">
        <v>50</v>
      </c>
      <c r="C28" s="6">
        <f>SUM('Bieu 1A'!F26:F32)</f>
        <v>2575</v>
      </c>
      <c r="D28" s="5">
        <f>'Bieu 1A (2)'!F32</f>
        <v>4181</v>
      </c>
      <c r="E28" s="5"/>
    </row>
    <row r="29" spans="1:6" ht="12" customHeight="1" x14ac:dyDescent="0.25">
      <c r="A29" s="4"/>
      <c r="B29" s="10" t="s">
        <v>51</v>
      </c>
      <c r="C29" s="6">
        <f>SUM('Bieu 1A'!G26:G32)</f>
        <v>925</v>
      </c>
      <c r="D29" s="5">
        <f>'Bieu 1A (2)'!G32</f>
        <v>386</v>
      </c>
      <c r="E29" s="5"/>
    </row>
    <row r="30" spans="1:6" ht="12" customHeight="1" x14ac:dyDescent="0.25">
      <c r="A30" s="4"/>
      <c r="B30" s="10" t="s">
        <v>52</v>
      </c>
      <c r="C30" s="6">
        <f>SUM('Bieu 1A'!H26:H32)</f>
        <v>1650</v>
      </c>
      <c r="D30" s="5">
        <f>'Bieu 1A (2)'!H32</f>
        <v>3795</v>
      </c>
      <c r="E30" s="5"/>
    </row>
    <row r="31" spans="1:6" ht="12" customHeight="1" x14ac:dyDescent="0.25">
      <c r="A31" s="4"/>
      <c r="B31" s="10" t="s">
        <v>53</v>
      </c>
      <c r="C31" s="6">
        <f>SUM('Bieu 1A'!I26:I32)</f>
        <v>0</v>
      </c>
      <c r="D31" s="5">
        <f>'Bieu 1A (2)'!I32</f>
        <v>0</v>
      </c>
      <c r="E31" s="5"/>
    </row>
    <row r="32" spans="1:6" ht="12" customHeight="1" x14ac:dyDescent="0.25">
      <c r="A32" s="4">
        <v>3</v>
      </c>
      <c r="B32" s="10" t="s">
        <v>54</v>
      </c>
      <c r="C32" s="6">
        <f>SUM('Bieu 1A'!J26:J32)</f>
        <v>513</v>
      </c>
      <c r="D32" s="5">
        <f>'Bieu 1A (2)'!J32</f>
        <v>606</v>
      </c>
      <c r="E32" s="5"/>
    </row>
    <row r="33" spans="1:6" ht="12" customHeight="1" x14ac:dyDescent="0.25">
      <c r="A33" s="4"/>
      <c r="B33" s="10" t="s">
        <v>55</v>
      </c>
      <c r="C33" s="6">
        <f>SUM('Bieu 1A'!K26:K32)</f>
        <v>311</v>
      </c>
      <c r="D33" s="5">
        <f>'Bieu 1A (2)'!K32</f>
        <v>404</v>
      </c>
      <c r="E33" s="5"/>
    </row>
    <row r="34" spans="1:6" ht="12" customHeight="1" x14ac:dyDescent="0.25">
      <c r="A34" s="4"/>
      <c r="B34" s="10" t="s">
        <v>187</v>
      </c>
      <c r="C34" s="6">
        <f>SUM('Bieu 1A'!L26:L32)</f>
        <v>202</v>
      </c>
      <c r="D34" s="5">
        <f>'Bieu 1A (2)'!L32</f>
        <v>202</v>
      </c>
      <c r="E34" s="5"/>
    </row>
    <row r="35" spans="1:6" ht="15" customHeight="1" x14ac:dyDescent="0.25">
      <c r="A35" s="4">
        <v>4</v>
      </c>
      <c r="B35" s="10" t="s">
        <v>11</v>
      </c>
      <c r="C35" s="6">
        <f>SUM('Bieu 1A'!M26:M32)</f>
        <v>0</v>
      </c>
      <c r="D35" s="5">
        <f>'Bieu 1A (2)'!M32</f>
        <v>0</v>
      </c>
      <c r="E35" s="5"/>
    </row>
    <row r="36" spans="1:6" ht="16.5" customHeight="1" x14ac:dyDescent="0.25">
      <c r="A36" s="4">
        <v>5</v>
      </c>
      <c r="B36" s="10" t="s">
        <v>49</v>
      </c>
      <c r="C36" s="6">
        <f>SUM('Bieu 1A'!N26:N32)</f>
        <v>4</v>
      </c>
      <c r="D36" s="5">
        <f>'Bieu 1A (2)'!N32</f>
        <v>14</v>
      </c>
      <c r="E36" s="5"/>
    </row>
    <row r="37" spans="1:6" ht="12" customHeight="1" x14ac:dyDescent="0.25">
      <c r="A37" s="4">
        <v>6</v>
      </c>
      <c r="B37" s="10" t="s">
        <v>66</v>
      </c>
      <c r="C37" s="6">
        <f>SUM('Bieu 1A'!O26:O32)</f>
        <v>620</v>
      </c>
      <c r="D37" s="5">
        <f>'Bieu 1A (2)'!O32</f>
        <v>997</v>
      </c>
      <c r="E37" s="5"/>
      <c r="F37" s="384">
        <f>D37/D27</f>
        <v>0.23057354301572619</v>
      </c>
    </row>
    <row r="38" spans="1:6" ht="28.5" customHeight="1" x14ac:dyDescent="0.25">
      <c r="A38" s="66" t="s">
        <v>56</v>
      </c>
      <c r="B38" s="257" t="s">
        <v>60</v>
      </c>
      <c r="C38" s="258"/>
      <c r="D38" s="258"/>
      <c r="E38" s="259"/>
    </row>
    <row r="39" spans="1:6" ht="12.75" customHeight="1" x14ac:dyDescent="0.25">
      <c r="A39" s="4">
        <v>1</v>
      </c>
      <c r="B39" s="10" t="s">
        <v>46</v>
      </c>
      <c r="C39" s="6">
        <f>SUM('Bieu 1B'!C25)</f>
        <v>3020</v>
      </c>
      <c r="D39" s="5">
        <f>SUM('Bieu 1B (2)'!D25:E25)</f>
        <v>4542</v>
      </c>
      <c r="E39" s="5"/>
    </row>
    <row r="40" spans="1:6" ht="12.75" customHeight="1" x14ac:dyDescent="0.25">
      <c r="A40" s="4"/>
      <c r="B40" s="10" t="s">
        <v>47</v>
      </c>
      <c r="C40" s="6">
        <f>'Bieu 1B'!D25</f>
        <v>478</v>
      </c>
      <c r="D40" s="5">
        <f>'Bieu 1B (2)'!D25</f>
        <v>588</v>
      </c>
      <c r="E40" s="5"/>
    </row>
    <row r="41" spans="1:6" ht="12.75" customHeight="1" x14ac:dyDescent="0.25">
      <c r="A41" s="4"/>
      <c r="B41" s="10" t="s">
        <v>48</v>
      </c>
      <c r="C41" s="6">
        <f>'Bieu 1B'!E25</f>
        <v>2542</v>
      </c>
      <c r="D41" s="5">
        <f>'Bieu 1A (2)'!E33</f>
        <v>5876</v>
      </c>
      <c r="E41" s="5"/>
    </row>
    <row r="42" spans="1:6" ht="12.75" customHeight="1" x14ac:dyDescent="0.25">
      <c r="A42" s="4">
        <v>2</v>
      </c>
      <c r="B42" s="10" t="s">
        <v>50</v>
      </c>
      <c r="C42" s="6">
        <f>'Bieu 1B'!F25</f>
        <v>2667</v>
      </c>
      <c r="D42" s="5">
        <f>'Bieu 1B (2)'!F25</f>
        <v>4189</v>
      </c>
      <c r="E42" s="5"/>
    </row>
    <row r="43" spans="1:6" ht="12.75" customHeight="1" x14ac:dyDescent="0.25">
      <c r="A43" s="4"/>
      <c r="B43" s="10" t="s">
        <v>51</v>
      </c>
      <c r="C43" s="6">
        <f>'Bieu 1B'!G25</f>
        <v>2533</v>
      </c>
      <c r="D43" s="5">
        <f>'Bieu 1B (2)'!G25</f>
        <v>3982</v>
      </c>
      <c r="E43" s="5"/>
    </row>
    <row r="44" spans="1:6" ht="12.75" customHeight="1" x14ac:dyDescent="0.25">
      <c r="A44" s="4"/>
      <c r="B44" s="10" t="s">
        <v>52</v>
      </c>
      <c r="C44" s="6">
        <f>'Bieu 1B'!H25</f>
        <v>134</v>
      </c>
      <c r="D44" s="5">
        <f>'Bieu 1B (2)'!H25</f>
        <v>207</v>
      </c>
      <c r="E44" s="5"/>
    </row>
    <row r="45" spans="1:6" ht="12.75" customHeight="1" x14ac:dyDescent="0.25">
      <c r="A45" s="4"/>
      <c r="B45" s="10" t="s">
        <v>53</v>
      </c>
      <c r="C45" s="6">
        <f>'Bieu 1B'!I25</f>
        <v>0</v>
      </c>
      <c r="D45" s="5">
        <f>'Bieu 1B (2)'!I25</f>
        <v>0</v>
      </c>
      <c r="E45" s="5"/>
    </row>
    <row r="46" spans="1:6" ht="12.75" customHeight="1" x14ac:dyDescent="0.25">
      <c r="A46" s="4">
        <v>3</v>
      </c>
      <c r="B46" s="10" t="s">
        <v>54</v>
      </c>
      <c r="C46" s="6">
        <f>'Bieu 1B'!J25</f>
        <v>347</v>
      </c>
      <c r="D46" s="5">
        <f>'Bieu 1B (2)'!J25</f>
        <v>347</v>
      </c>
      <c r="E46" s="5"/>
    </row>
    <row r="47" spans="1:6" ht="12.75" customHeight="1" x14ac:dyDescent="0.25">
      <c r="A47" s="4"/>
      <c r="B47" s="10" t="s">
        <v>55</v>
      </c>
      <c r="C47" s="6">
        <f>'Bieu 1B'!K25</f>
        <v>304</v>
      </c>
      <c r="D47" s="5">
        <f>'Bieu 1B (2)'!K25</f>
        <v>304</v>
      </c>
      <c r="E47" s="5"/>
    </row>
    <row r="48" spans="1:6" ht="12.75" customHeight="1" x14ac:dyDescent="0.25">
      <c r="A48" s="4"/>
      <c r="B48" s="10" t="s">
        <v>187</v>
      </c>
      <c r="C48" s="6">
        <f>'Bieu 1B'!L25</f>
        <v>43</v>
      </c>
      <c r="D48" s="5">
        <f>'Bieu 1B (2)'!L25</f>
        <v>43</v>
      </c>
      <c r="E48" s="5"/>
    </row>
    <row r="49" spans="1:6" ht="12.75" customHeight="1" x14ac:dyDescent="0.25">
      <c r="A49" s="4">
        <v>4</v>
      </c>
      <c r="B49" s="10" t="s">
        <v>11</v>
      </c>
      <c r="C49" s="6">
        <f>'Bieu 1B'!M25</f>
        <v>6</v>
      </c>
      <c r="D49" s="5">
        <f>'Bieu 1B (2)'!M25</f>
        <v>6</v>
      </c>
      <c r="E49" s="5"/>
    </row>
    <row r="50" spans="1:6" ht="12.75" customHeight="1" x14ac:dyDescent="0.25">
      <c r="A50" s="4">
        <v>5</v>
      </c>
      <c r="B50" s="10" t="s">
        <v>49</v>
      </c>
      <c r="C50" s="6">
        <f>'Bieu 1B'!N25</f>
        <v>95</v>
      </c>
      <c r="D50" s="5">
        <f>'Bieu 1B (2)'!N25</f>
        <v>183</v>
      </c>
      <c r="E50" s="5"/>
    </row>
    <row r="51" spans="1:6" ht="12.75" customHeight="1" x14ac:dyDescent="0.25">
      <c r="A51" s="4">
        <v>6</v>
      </c>
      <c r="B51" s="10" t="s">
        <v>66</v>
      </c>
      <c r="C51" s="6">
        <f>'Bieu 1B'!O25</f>
        <v>681</v>
      </c>
      <c r="D51" s="5">
        <f>'Bieu 1B (2)'!O25</f>
        <v>1021</v>
      </c>
      <c r="E51" s="5"/>
      <c r="F51" s="384">
        <f>D51/D41</f>
        <v>0.17375765827093262</v>
      </c>
    </row>
    <row r="52" spans="1:6" hidden="1" x14ac:dyDescent="0.25"/>
    <row r="53" spans="1:6" ht="18.75" hidden="1" x14ac:dyDescent="0.3">
      <c r="C53" s="242" t="s">
        <v>373</v>
      </c>
      <c r="D53" s="242"/>
      <c r="E53" s="242"/>
      <c r="F53" s="80"/>
    </row>
    <row r="54" spans="1:6" hidden="1" x14ac:dyDescent="0.25"/>
    <row r="55" spans="1:6" hidden="1" x14ac:dyDescent="0.25"/>
    <row r="56" spans="1:6" hidden="1" x14ac:dyDescent="0.25"/>
    <row r="57" spans="1:6" hidden="1" x14ac:dyDescent="0.25"/>
    <row r="58" spans="1:6" ht="18.75" hidden="1" x14ac:dyDescent="0.3">
      <c r="C58" s="242" t="s">
        <v>394</v>
      </c>
      <c r="D58" s="242"/>
      <c r="E58" s="242"/>
      <c r="F58" s="80"/>
    </row>
    <row r="60" spans="1:6" ht="18.75" x14ac:dyDescent="0.3">
      <c r="D60" s="120"/>
    </row>
    <row r="61" spans="1:6" ht="18.75" x14ac:dyDescent="0.3">
      <c r="D61" s="118"/>
    </row>
    <row r="62" spans="1:6" ht="18.75" x14ac:dyDescent="0.3">
      <c r="D62" s="119"/>
    </row>
    <row r="63" spans="1:6" ht="18.75" x14ac:dyDescent="0.3">
      <c r="D63" s="119"/>
    </row>
    <row r="64" spans="1:6" ht="18.75" x14ac:dyDescent="0.3">
      <c r="D64" s="119"/>
    </row>
    <row r="65" spans="4:4" ht="18.75" x14ac:dyDescent="0.3">
      <c r="D65" s="119"/>
    </row>
    <row r="66" spans="4:4" ht="18.75" x14ac:dyDescent="0.3">
      <c r="D66" s="119"/>
    </row>
    <row r="67" spans="4:4" ht="18.75" x14ac:dyDescent="0.3">
      <c r="D67" s="118"/>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53" t="s">
        <v>371</v>
      </c>
      <c r="B1" s="253"/>
      <c r="C1" s="253"/>
      <c r="D1" s="253"/>
      <c r="E1" s="253"/>
      <c r="T1" s="43" t="s">
        <v>149</v>
      </c>
    </row>
    <row r="2" spans="1:21" x14ac:dyDescent="0.25">
      <c r="A2" s="253" t="s">
        <v>372</v>
      </c>
      <c r="B2" s="253"/>
      <c r="C2" s="253"/>
      <c r="D2" s="253"/>
      <c r="E2" s="253"/>
      <c r="T2" s="43"/>
    </row>
    <row r="3" spans="1:21" ht="45" customHeight="1" x14ac:dyDescent="0.25">
      <c r="A3" s="266" t="s">
        <v>395</v>
      </c>
      <c r="B3" s="267"/>
      <c r="C3" s="267"/>
      <c r="D3" s="267"/>
      <c r="E3" s="267"/>
      <c r="F3" s="267"/>
      <c r="G3" s="267"/>
      <c r="H3" s="267"/>
      <c r="I3" s="267"/>
      <c r="J3" s="267"/>
      <c r="K3" s="267"/>
      <c r="L3" s="267"/>
      <c r="M3" s="267"/>
      <c r="N3" s="267"/>
      <c r="O3" s="267"/>
      <c r="P3" s="267"/>
      <c r="Q3" s="267"/>
      <c r="R3" s="267"/>
      <c r="S3" s="267"/>
      <c r="T3" s="267"/>
    </row>
    <row r="4" spans="1:21" ht="3" customHeight="1" x14ac:dyDescent="0.25">
      <c r="A4" s="268"/>
      <c r="B4" s="268"/>
      <c r="C4" s="268"/>
      <c r="D4" s="268"/>
      <c r="E4" s="268"/>
      <c r="F4" s="268"/>
      <c r="G4" s="268"/>
      <c r="H4" s="268"/>
      <c r="I4" s="268"/>
      <c r="J4" s="268"/>
      <c r="K4" s="268"/>
      <c r="L4" s="268"/>
      <c r="M4" s="268"/>
      <c r="N4" s="268"/>
      <c r="O4" s="268"/>
      <c r="P4" s="268"/>
      <c r="Q4" s="268"/>
      <c r="R4" s="268"/>
      <c r="S4" s="268"/>
      <c r="T4" s="268"/>
    </row>
    <row r="5" spans="1:21" ht="16.5" customHeight="1" x14ac:dyDescent="0.25">
      <c r="A5" s="269" t="s">
        <v>15</v>
      </c>
      <c r="B5" s="269" t="s">
        <v>59</v>
      </c>
      <c r="C5" s="272" t="s">
        <v>173</v>
      </c>
      <c r="D5" s="285" t="s">
        <v>153</v>
      </c>
      <c r="E5" s="286"/>
      <c r="F5" s="286"/>
      <c r="G5" s="286"/>
      <c r="H5" s="286"/>
      <c r="I5" s="286"/>
      <c r="J5" s="286"/>
      <c r="K5" s="286"/>
      <c r="L5" s="286"/>
      <c r="M5" s="286"/>
      <c r="N5" s="286"/>
      <c r="O5" s="286"/>
      <c r="P5" s="286"/>
      <c r="Q5" s="286"/>
      <c r="R5" s="286"/>
      <c r="S5" s="286"/>
      <c r="T5" s="286"/>
      <c r="U5" s="287"/>
    </row>
    <row r="6" spans="1:21" ht="27.75" customHeight="1" x14ac:dyDescent="0.25">
      <c r="A6" s="270"/>
      <c r="B6" s="270"/>
      <c r="C6" s="273"/>
      <c r="D6" s="263" t="s">
        <v>129</v>
      </c>
      <c r="E6" s="265"/>
      <c r="F6" s="265"/>
      <c r="G6" s="264"/>
      <c r="H6" s="282" t="s">
        <v>154</v>
      </c>
      <c r="I6" s="283"/>
      <c r="J6" s="284"/>
      <c r="K6" s="263" t="s">
        <v>158</v>
      </c>
      <c r="L6" s="265"/>
      <c r="M6" s="265"/>
      <c r="N6" s="264"/>
      <c r="O6" s="263" t="s">
        <v>175</v>
      </c>
      <c r="P6" s="264"/>
      <c r="Q6" s="263" t="s">
        <v>130</v>
      </c>
      <c r="R6" s="265"/>
      <c r="S6" s="265"/>
      <c r="T6" s="264"/>
      <c r="U6" s="288" t="s">
        <v>388</v>
      </c>
    </row>
    <row r="7" spans="1:21" ht="84" x14ac:dyDescent="0.25">
      <c r="A7" s="271"/>
      <c r="B7" s="271"/>
      <c r="C7" s="274"/>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289"/>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8">
        <f>'Bieu 1A'!C34</f>
        <v>5610</v>
      </c>
    </row>
    <row r="10" spans="1:21" ht="42.75" customHeight="1" x14ac:dyDescent="0.25">
      <c r="A10" s="71">
        <v>2</v>
      </c>
      <c r="B10" s="275" t="s">
        <v>172</v>
      </c>
      <c r="C10" s="276"/>
      <c r="D10" s="77">
        <f>D9/$C$9*100</f>
        <v>32.258064516129032</v>
      </c>
      <c r="E10" s="77">
        <f t="shared" ref="E10:T10" si="0">E9/$C$9*100</f>
        <v>67.741935483870961</v>
      </c>
      <c r="F10" s="78">
        <f t="shared" si="0"/>
        <v>0</v>
      </c>
      <c r="G10" s="78">
        <f t="shared" si="0"/>
        <v>0</v>
      </c>
      <c r="H10" s="78">
        <f t="shared" si="0"/>
        <v>41.935483870967744</v>
      </c>
      <c r="I10" s="77">
        <f t="shared" si="0"/>
        <v>58.064516129032263</v>
      </c>
      <c r="J10" s="78">
        <f t="shared" si="0"/>
        <v>0</v>
      </c>
      <c r="K10" s="77">
        <f t="shared" si="0"/>
        <v>46.774193548387096</v>
      </c>
      <c r="L10" s="77">
        <f t="shared" si="0"/>
        <v>53.225806451612897</v>
      </c>
      <c r="M10" s="78">
        <f t="shared" si="0"/>
        <v>0</v>
      </c>
      <c r="N10" s="78">
        <f t="shared" si="0"/>
        <v>0</v>
      </c>
      <c r="O10" s="77">
        <f t="shared" si="0"/>
        <v>95.161290322580655</v>
      </c>
      <c r="P10" s="77">
        <f t="shared" si="0"/>
        <v>4.838709677419355</v>
      </c>
      <c r="Q10" s="77">
        <f t="shared" si="0"/>
        <v>14.516129032258066</v>
      </c>
      <c r="R10" s="77">
        <f t="shared" si="0"/>
        <v>85.483870967741936</v>
      </c>
      <c r="S10" s="78">
        <f t="shared" si="0"/>
        <v>0</v>
      </c>
      <c r="T10" s="78">
        <f t="shared" si="0"/>
        <v>0</v>
      </c>
      <c r="U10" s="84"/>
    </row>
    <row r="11" spans="1:21" ht="4.5" customHeight="1" x14ac:dyDescent="0.25"/>
    <row r="12" spans="1:21" ht="15.75" customHeight="1" x14ac:dyDescent="0.25">
      <c r="A12" s="269" t="s">
        <v>15</v>
      </c>
      <c r="B12" s="269" t="s">
        <v>59</v>
      </c>
      <c r="C12" s="272" t="s">
        <v>173</v>
      </c>
      <c r="D12" s="260" t="s">
        <v>153</v>
      </c>
      <c r="E12" s="261"/>
      <c r="F12" s="261"/>
      <c r="G12" s="261"/>
      <c r="H12" s="261"/>
      <c r="I12" s="261"/>
      <c r="J12" s="261"/>
      <c r="K12" s="261"/>
      <c r="L12" s="261"/>
      <c r="M12" s="261"/>
      <c r="N12" s="261"/>
      <c r="O12" s="261"/>
      <c r="P12" s="261"/>
      <c r="Q12" s="261"/>
      <c r="R12" s="262"/>
      <c r="S12" s="42"/>
      <c r="T12" s="42"/>
    </row>
    <row r="13" spans="1:21" ht="27.75" customHeight="1" x14ac:dyDescent="0.25">
      <c r="A13" s="270"/>
      <c r="B13" s="270"/>
      <c r="C13" s="273"/>
      <c r="D13" s="279" t="s">
        <v>163</v>
      </c>
      <c r="E13" s="280"/>
      <c r="F13" s="281"/>
      <c r="G13" s="279" t="s">
        <v>376</v>
      </c>
      <c r="H13" s="280"/>
      <c r="I13" s="280"/>
      <c r="J13" s="281"/>
      <c r="K13" s="279" t="s">
        <v>165</v>
      </c>
      <c r="L13" s="280"/>
      <c r="M13" s="280"/>
      <c r="N13" s="281"/>
      <c r="O13" s="279" t="s">
        <v>131</v>
      </c>
      <c r="P13" s="280"/>
      <c r="Q13" s="280"/>
      <c r="R13" s="281"/>
      <c r="S13" s="38"/>
      <c r="T13" s="38"/>
    </row>
    <row r="14" spans="1:21" ht="84" x14ac:dyDescent="0.25">
      <c r="A14" s="271"/>
      <c r="B14" s="271"/>
      <c r="C14" s="274"/>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277" t="s">
        <v>174</v>
      </c>
      <c r="C17" s="278"/>
      <c r="D17" s="78">
        <f>D16/$C$16*100</f>
        <v>98.387096774193552</v>
      </c>
      <c r="E17" s="78">
        <f t="shared" ref="E17:R17" si="1">E16/$C$16*100</f>
        <v>1.6129032258064515</v>
      </c>
      <c r="F17" s="78">
        <f t="shared" si="1"/>
        <v>0</v>
      </c>
      <c r="G17" s="77">
        <f t="shared" si="1"/>
        <v>58.064516129032263</v>
      </c>
      <c r="H17" s="77">
        <f t="shared" si="1"/>
        <v>41.935483870967744</v>
      </c>
      <c r="I17" s="78">
        <f t="shared" si="1"/>
        <v>0</v>
      </c>
      <c r="J17" s="78">
        <f t="shared" si="1"/>
        <v>0</v>
      </c>
      <c r="K17" s="77">
        <f t="shared" si="1"/>
        <v>70.967741935483872</v>
      </c>
      <c r="L17" s="77">
        <f t="shared" si="1"/>
        <v>29.032258064516132</v>
      </c>
      <c r="M17" s="78">
        <f t="shared" si="1"/>
        <v>0</v>
      </c>
      <c r="N17" s="78">
        <f t="shared" si="1"/>
        <v>0</v>
      </c>
      <c r="O17" s="77">
        <f t="shared" si="1"/>
        <v>50</v>
      </c>
      <c r="P17" s="77">
        <f t="shared" si="1"/>
        <v>45.161290322580641</v>
      </c>
      <c r="Q17" s="78">
        <f t="shared" si="1"/>
        <v>4.838709677419355</v>
      </c>
      <c r="R17" s="78">
        <f t="shared" si="1"/>
        <v>0</v>
      </c>
      <c r="S17" s="41"/>
      <c r="T17" s="41"/>
    </row>
    <row r="19" spans="1:20" ht="18.75" x14ac:dyDescent="0.3">
      <c r="P19" s="242" t="s">
        <v>373</v>
      </c>
      <c r="Q19" s="242"/>
      <c r="R19" s="242"/>
      <c r="S19" s="242"/>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42" t="s">
        <v>393</v>
      </c>
      <c r="Q24" s="242"/>
      <c r="R24" s="242"/>
      <c r="S24" s="242"/>
    </row>
  </sheetData>
  <mergeCells count="26">
    <mergeCell ref="D13:F13"/>
    <mergeCell ref="G13:J13"/>
    <mergeCell ref="A1:E1"/>
    <mergeCell ref="O13:R13"/>
    <mergeCell ref="D12:R12"/>
    <mergeCell ref="K13:N13"/>
    <mergeCell ref="H6:J6"/>
    <mergeCell ref="K6:N6"/>
    <mergeCell ref="D5:U5"/>
    <mergeCell ref="U6:U7"/>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3" customWidth="1"/>
    <col min="9" max="11" width="5.140625" style="35" customWidth="1"/>
    <col min="12" max="12" width="5.140625" style="93" customWidth="1"/>
    <col min="13" max="15" width="5.140625" style="35" customWidth="1"/>
    <col min="16" max="16" width="5.140625" style="93" customWidth="1"/>
    <col min="17" max="19" width="5.140625" style="35" customWidth="1"/>
    <col min="20" max="20" width="5.140625" style="93" customWidth="1"/>
    <col min="21" max="24" width="5.140625" style="35" customWidth="1"/>
    <col min="25" max="16384" width="9.140625" style="35"/>
  </cols>
  <sheetData>
    <row r="1" spans="1:24" x14ac:dyDescent="0.25">
      <c r="A1" s="303" t="s">
        <v>371</v>
      </c>
      <c r="B1" s="303"/>
      <c r="C1" s="303"/>
      <c r="D1" s="303"/>
      <c r="E1" s="303"/>
      <c r="F1" s="303"/>
      <c r="G1" s="121"/>
      <c r="H1" s="121"/>
      <c r="I1" s="121"/>
      <c r="J1" s="121"/>
      <c r="K1" s="121"/>
      <c r="L1" s="121"/>
      <c r="M1" s="121"/>
      <c r="N1" s="121"/>
      <c r="O1" s="121"/>
      <c r="P1" s="121"/>
      <c r="Q1" s="121"/>
      <c r="R1" s="121"/>
      <c r="S1" s="121"/>
      <c r="T1" s="121"/>
      <c r="U1" s="121"/>
      <c r="V1" s="305" t="s">
        <v>176</v>
      </c>
      <c r="W1" s="306"/>
    </row>
    <row r="2" spans="1:24" x14ac:dyDescent="0.25">
      <c r="A2" s="303" t="s">
        <v>372</v>
      </c>
      <c r="B2" s="303"/>
      <c r="C2" s="303"/>
      <c r="D2" s="303"/>
      <c r="E2" s="303"/>
      <c r="F2" s="303"/>
      <c r="G2" s="121"/>
      <c r="H2" s="121"/>
      <c r="I2" s="121"/>
      <c r="J2" s="121"/>
      <c r="K2" s="121"/>
      <c r="L2" s="121"/>
      <c r="M2" s="121"/>
      <c r="N2" s="121"/>
      <c r="O2" s="121"/>
      <c r="P2" s="121"/>
      <c r="Q2" s="121"/>
      <c r="R2" s="121"/>
      <c r="S2" s="121"/>
      <c r="T2" s="121"/>
      <c r="U2" s="121"/>
      <c r="V2" s="122"/>
      <c r="W2" s="123"/>
    </row>
    <row r="3" spans="1:24" ht="49.5" customHeight="1" x14ac:dyDescent="0.25">
      <c r="A3" s="304" t="s">
        <v>392</v>
      </c>
      <c r="B3" s="304"/>
      <c r="C3" s="304"/>
      <c r="D3" s="304"/>
      <c r="E3" s="304"/>
      <c r="F3" s="304"/>
      <c r="G3" s="304"/>
      <c r="H3" s="304"/>
      <c r="I3" s="304"/>
      <c r="J3" s="304"/>
      <c r="K3" s="304"/>
      <c r="L3" s="304"/>
      <c r="M3" s="304"/>
      <c r="N3" s="304"/>
      <c r="O3" s="304"/>
      <c r="P3" s="304"/>
      <c r="Q3" s="304"/>
      <c r="R3" s="304"/>
      <c r="S3" s="304"/>
      <c r="T3" s="304"/>
      <c r="U3" s="304"/>
      <c r="V3" s="304"/>
      <c r="W3" s="304"/>
    </row>
    <row r="4" spans="1:24" ht="24" customHeight="1" x14ac:dyDescent="0.25">
      <c r="A4" s="297" t="s">
        <v>181</v>
      </c>
      <c r="B4" s="297" t="s">
        <v>180</v>
      </c>
      <c r="C4" s="312" t="s">
        <v>182</v>
      </c>
      <c r="D4" s="307" t="s">
        <v>153</v>
      </c>
      <c r="E4" s="308"/>
      <c r="F4" s="308"/>
      <c r="G4" s="308"/>
      <c r="H4" s="308"/>
      <c r="I4" s="308"/>
      <c r="J4" s="308"/>
      <c r="K4" s="308"/>
      <c r="L4" s="308"/>
      <c r="M4" s="308"/>
      <c r="N4" s="308"/>
      <c r="O4" s="308"/>
      <c r="P4" s="309"/>
      <c r="Q4" s="309"/>
      <c r="R4" s="309"/>
      <c r="S4" s="309"/>
      <c r="T4" s="309"/>
      <c r="U4" s="309"/>
      <c r="V4" s="309"/>
      <c r="W4" s="310"/>
      <c r="X4" s="290" t="s">
        <v>389</v>
      </c>
    </row>
    <row r="5" spans="1:24" ht="32.25" customHeight="1" x14ac:dyDescent="0.25">
      <c r="A5" s="298"/>
      <c r="B5" s="298"/>
      <c r="C5" s="313"/>
      <c r="D5" s="300" t="s">
        <v>129</v>
      </c>
      <c r="E5" s="301"/>
      <c r="F5" s="301"/>
      <c r="G5" s="302"/>
      <c r="H5" s="300" t="s">
        <v>158</v>
      </c>
      <c r="I5" s="301"/>
      <c r="J5" s="301"/>
      <c r="K5" s="302"/>
      <c r="L5" s="300" t="s">
        <v>130</v>
      </c>
      <c r="M5" s="301"/>
      <c r="N5" s="301"/>
      <c r="O5" s="302"/>
      <c r="P5" s="300" t="s">
        <v>177</v>
      </c>
      <c r="Q5" s="301"/>
      <c r="R5" s="301"/>
      <c r="S5" s="302"/>
      <c r="T5" s="300" t="s">
        <v>131</v>
      </c>
      <c r="U5" s="301"/>
      <c r="V5" s="301"/>
      <c r="W5" s="302"/>
      <c r="X5" s="291"/>
    </row>
    <row r="6" spans="1:24" ht="141" customHeight="1" x14ac:dyDescent="0.25">
      <c r="A6" s="299"/>
      <c r="B6" s="299"/>
      <c r="C6" s="314"/>
      <c r="D6" s="96" t="s">
        <v>132</v>
      </c>
      <c r="E6" s="97" t="s">
        <v>133</v>
      </c>
      <c r="F6" s="96" t="s">
        <v>134</v>
      </c>
      <c r="G6" s="96" t="s">
        <v>135</v>
      </c>
      <c r="H6" s="98" t="s">
        <v>150</v>
      </c>
      <c r="I6" s="96" t="s">
        <v>136</v>
      </c>
      <c r="J6" s="96" t="s">
        <v>151</v>
      </c>
      <c r="K6" s="96" t="s">
        <v>152</v>
      </c>
      <c r="L6" s="98" t="s">
        <v>137</v>
      </c>
      <c r="M6" s="96" t="s">
        <v>138</v>
      </c>
      <c r="N6" s="96" t="s">
        <v>139</v>
      </c>
      <c r="O6" s="96" t="s">
        <v>140</v>
      </c>
      <c r="P6" s="98" t="s">
        <v>178</v>
      </c>
      <c r="Q6" s="96" t="s">
        <v>179</v>
      </c>
      <c r="R6" s="96" t="s">
        <v>143</v>
      </c>
      <c r="S6" s="96" t="s">
        <v>144</v>
      </c>
      <c r="T6" s="98" t="s">
        <v>145</v>
      </c>
      <c r="U6" s="96" t="s">
        <v>146</v>
      </c>
      <c r="V6" s="97" t="s">
        <v>147</v>
      </c>
      <c r="W6" s="97" t="s">
        <v>148</v>
      </c>
      <c r="X6" s="292"/>
    </row>
    <row r="7" spans="1:24" ht="18.75" customHeight="1" x14ac:dyDescent="0.25">
      <c r="A7" s="99" t="s">
        <v>44</v>
      </c>
      <c r="B7" s="99" t="s">
        <v>56</v>
      </c>
      <c r="C7" s="99" t="s">
        <v>171</v>
      </c>
      <c r="D7" s="99">
        <v>1</v>
      </c>
      <c r="E7" s="99">
        <v>2</v>
      </c>
      <c r="F7" s="99">
        <v>3</v>
      </c>
      <c r="G7" s="99">
        <v>4</v>
      </c>
      <c r="H7" s="100">
        <v>5</v>
      </c>
      <c r="I7" s="99">
        <v>6</v>
      </c>
      <c r="J7" s="99">
        <v>7</v>
      </c>
      <c r="K7" s="99">
        <v>8</v>
      </c>
      <c r="L7" s="100">
        <v>9</v>
      </c>
      <c r="M7" s="99">
        <v>10</v>
      </c>
      <c r="N7" s="99">
        <v>11</v>
      </c>
      <c r="O7" s="99">
        <v>12</v>
      </c>
      <c r="P7" s="100">
        <v>13</v>
      </c>
      <c r="Q7" s="99">
        <v>14</v>
      </c>
      <c r="R7" s="99">
        <v>15</v>
      </c>
      <c r="S7" s="99">
        <v>16</v>
      </c>
      <c r="T7" s="100">
        <v>17</v>
      </c>
      <c r="U7" s="99">
        <v>18</v>
      </c>
      <c r="V7" s="99">
        <v>19</v>
      </c>
      <c r="W7" s="99">
        <v>20</v>
      </c>
      <c r="X7" s="101"/>
    </row>
    <row r="8" spans="1:24" ht="27.75" customHeight="1" x14ac:dyDescent="0.25">
      <c r="A8" s="99">
        <v>1</v>
      </c>
      <c r="B8" s="293" t="s">
        <v>377</v>
      </c>
      <c r="C8" s="294"/>
      <c r="D8" s="99"/>
      <c r="E8" s="99"/>
      <c r="F8" s="99"/>
      <c r="G8" s="99"/>
      <c r="H8" s="100"/>
      <c r="I8" s="99"/>
      <c r="J8" s="99"/>
      <c r="K8" s="99"/>
      <c r="L8" s="100"/>
      <c r="M8" s="99"/>
      <c r="N8" s="99"/>
      <c r="O8" s="99"/>
      <c r="P8" s="100"/>
      <c r="Q8" s="99"/>
      <c r="R8" s="99"/>
      <c r="S8" s="99"/>
      <c r="T8" s="100"/>
      <c r="U8" s="99"/>
      <c r="V8" s="99"/>
      <c r="W8" s="99"/>
      <c r="X8" s="101"/>
    </row>
    <row r="9" spans="1:24" s="85" customFormat="1" ht="18.75" customHeight="1" x14ac:dyDescent="0.25">
      <c r="A9" s="102"/>
      <c r="B9" s="103" t="s">
        <v>170</v>
      </c>
      <c r="C9" s="104">
        <v>20</v>
      </c>
      <c r="D9" s="104">
        <v>20</v>
      </c>
      <c r="E9" s="104"/>
      <c r="F9" s="104"/>
      <c r="G9" s="104"/>
      <c r="H9" s="94">
        <v>20</v>
      </c>
      <c r="I9" s="104"/>
      <c r="J9" s="104"/>
      <c r="K9" s="104"/>
      <c r="L9" s="94">
        <v>20</v>
      </c>
      <c r="M9" s="104"/>
      <c r="N9" s="104"/>
      <c r="O9" s="104"/>
      <c r="P9" s="94">
        <v>20</v>
      </c>
      <c r="Q9" s="104"/>
      <c r="R9" s="104"/>
      <c r="S9" s="104"/>
      <c r="T9" s="94">
        <v>18</v>
      </c>
      <c r="U9" s="104">
        <v>2</v>
      </c>
      <c r="V9" s="104"/>
      <c r="W9" s="104"/>
      <c r="X9" s="105">
        <f>'Bieu 1B'!C21</f>
        <v>235</v>
      </c>
    </row>
    <row r="10" spans="1:24" ht="27" customHeight="1" x14ac:dyDescent="0.25">
      <c r="A10" s="99"/>
      <c r="B10" s="295" t="s">
        <v>172</v>
      </c>
      <c r="C10" s="296"/>
      <c r="D10" s="95">
        <f>D9/$C$9*100</f>
        <v>100</v>
      </c>
      <c r="E10" s="95">
        <f>E9/$C$9*100</f>
        <v>0</v>
      </c>
      <c r="F10" s="95">
        <f>F9/$C$9*100</f>
        <v>0</v>
      </c>
      <c r="G10" s="95">
        <f>G9/$C$9*100</f>
        <v>0</v>
      </c>
      <c r="H10" s="94">
        <f>H9/$C$9*100</f>
        <v>100</v>
      </c>
      <c r="I10" s="95">
        <f>I9/$C$9*10</f>
        <v>0</v>
      </c>
      <c r="J10" s="95">
        <f>J9/$C$9*100</f>
        <v>0</v>
      </c>
      <c r="K10" s="95">
        <f>K9/C9*100</f>
        <v>0</v>
      </c>
      <c r="L10" s="94">
        <f>L9/$C$9*100</f>
        <v>100</v>
      </c>
      <c r="M10" s="95">
        <f>M9/$C$9*100</f>
        <v>0</v>
      </c>
      <c r="N10" s="95">
        <f>N9/$C$9*100</f>
        <v>0</v>
      </c>
      <c r="O10" s="95">
        <f>O9/$C$9*100</f>
        <v>0</v>
      </c>
      <c r="P10" s="94">
        <f>P9/C9*100</f>
        <v>100</v>
      </c>
      <c r="Q10" s="95">
        <f>Q9/C9*100</f>
        <v>0</v>
      </c>
      <c r="R10" s="95">
        <f>R9/C9*100</f>
        <v>0</v>
      </c>
      <c r="S10" s="95">
        <f>0/C9*100</f>
        <v>0</v>
      </c>
      <c r="T10" s="94">
        <f>T9/C9*100</f>
        <v>90</v>
      </c>
      <c r="U10" s="95">
        <f>U9/C9*100</f>
        <v>10</v>
      </c>
      <c r="V10" s="95">
        <f>V9/C9*100</f>
        <v>0</v>
      </c>
      <c r="W10" s="95">
        <f>W9/C9*100</f>
        <v>0</v>
      </c>
      <c r="X10" s="101"/>
    </row>
    <row r="11" spans="1:24" ht="27.75" customHeight="1" x14ac:dyDescent="0.25">
      <c r="A11" s="99">
        <v>2</v>
      </c>
      <c r="B11" s="293" t="s">
        <v>374</v>
      </c>
      <c r="C11" s="294"/>
      <c r="D11" s="99"/>
      <c r="E11" s="99"/>
      <c r="F11" s="99"/>
      <c r="G11" s="99"/>
      <c r="H11" s="100"/>
      <c r="I11" s="99"/>
      <c r="J11" s="99"/>
      <c r="K11" s="99"/>
      <c r="L11" s="100"/>
      <c r="M11" s="99"/>
      <c r="N11" s="99"/>
      <c r="O11" s="99"/>
      <c r="P11" s="100"/>
      <c r="Q11" s="99"/>
      <c r="R11" s="99"/>
      <c r="S11" s="99"/>
      <c r="T11" s="100"/>
      <c r="U11" s="99"/>
      <c r="V11" s="99"/>
      <c r="W11" s="99"/>
      <c r="X11" s="101"/>
    </row>
    <row r="12" spans="1:24" s="85" customFormat="1" ht="18.75" customHeight="1" x14ac:dyDescent="0.25">
      <c r="A12" s="102"/>
      <c r="B12" s="103" t="s">
        <v>170</v>
      </c>
      <c r="C12" s="104">
        <v>62</v>
      </c>
      <c r="D12" s="104">
        <v>44</v>
      </c>
      <c r="E12" s="104">
        <v>18</v>
      </c>
      <c r="F12" s="104"/>
      <c r="G12" s="104"/>
      <c r="H12" s="94">
        <v>46</v>
      </c>
      <c r="I12" s="104">
        <v>16</v>
      </c>
      <c r="J12" s="104"/>
      <c r="K12" s="104"/>
      <c r="L12" s="94">
        <v>18</v>
      </c>
      <c r="M12" s="104">
        <v>44</v>
      </c>
      <c r="N12" s="104"/>
      <c r="O12" s="104"/>
      <c r="P12" s="94">
        <v>62</v>
      </c>
      <c r="Q12" s="104"/>
      <c r="R12" s="104"/>
      <c r="S12" s="104"/>
      <c r="T12" s="94">
        <v>32</v>
      </c>
      <c r="U12" s="104">
        <v>30</v>
      </c>
      <c r="V12" s="104"/>
      <c r="W12" s="104"/>
      <c r="X12" s="105">
        <f>'Bieu 1B'!C14</f>
        <v>223</v>
      </c>
    </row>
    <row r="13" spans="1:24" ht="24.75" customHeight="1" x14ac:dyDescent="0.25">
      <c r="A13" s="99"/>
      <c r="B13" s="295" t="s">
        <v>172</v>
      </c>
      <c r="C13" s="296"/>
      <c r="D13" s="95">
        <f>D12/C12*100</f>
        <v>70.967741935483872</v>
      </c>
      <c r="E13" s="95">
        <f>E12/C12*100</f>
        <v>29.032258064516132</v>
      </c>
      <c r="F13" s="95">
        <f>F12/E12*100</f>
        <v>0</v>
      </c>
      <c r="G13" s="95">
        <f>G12/C12*100</f>
        <v>0</v>
      </c>
      <c r="H13" s="94">
        <f>H12/C12*100</f>
        <v>74.193548387096769</v>
      </c>
      <c r="I13" s="95">
        <f>I12/C12*100</f>
        <v>25.806451612903224</v>
      </c>
      <c r="J13" s="95">
        <f>J12/I12*100</f>
        <v>0</v>
      </c>
      <c r="K13" s="95">
        <f>K12/C12*100</f>
        <v>0</v>
      </c>
      <c r="L13" s="94">
        <f>L12/C12*100</f>
        <v>29.032258064516132</v>
      </c>
      <c r="M13" s="95">
        <f>M12/C12*100</f>
        <v>70.967741935483872</v>
      </c>
      <c r="N13" s="95">
        <f>N12/C12*100</f>
        <v>0</v>
      </c>
      <c r="O13" s="95">
        <f>O12/C12*100</f>
        <v>0</v>
      </c>
      <c r="P13" s="94">
        <f>P12/C12*100</f>
        <v>100</v>
      </c>
      <c r="Q13" s="95">
        <f>Q12/C12*100</f>
        <v>0</v>
      </c>
      <c r="R13" s="95">
        <f>R12/C12*100</f>
        <v>0</v>
      </c>
      <c r="S13" s="95">
        <f>S12/C12*100</f>
        <v>0</v>
      </c>
      <c r="T13" s="94">
        <f>T12/C12*100</f>
        <v>51.612903225806448</v>
      </c>
      <c r="U13" s="95">
        <f>U12/C12*100</f>
        <v>48.387096774193552</v>
      </c>
      <c r="V13" s="95">
        <f>V12/C12*100</f>
        <v>0</v>
      </c>
      <c r="W13" s="95">
        <f>W12/C12*100</f>
        <v>0</v>
      </c>
      <c r="X13" s="101"/>
    </row>
    <row r="14" spans="1:24" ht="32.25" customHeight="1" x14ac:dyDescent="0.25">
      <c r="A14" s="99">
        <v>3</v>
      </c>
      <c r="B14" s="293" t="s">
        <v>378</v>
      </c>
      <c r="C14" s="294"/>
      <c r="D14" s="99"/>
      <c r="E14" s="99"/>
      <c r="F14" s="99"/>
      <c r="G14" s="99"/>
      <c r="H14" s="100"/>
      <c r="I14" s="99"/>
      <c r="J14" s="99"/>
      <c r="K14" s="99"/>
      <c r="L14" s="100"/>
      <c r="M14" s="99"/>
      <c r="N14" s="99"/>
      <c r="O14" s="99"/>
      <c r="P14" s="100"/>
      <c r="Q14" s="99"/>
      <c r="R14" s="99"/>
      <c r="S14" s="99"/>
      <c r="T14" s="100"/>
      <c r="U14" s="99"/>
      <c r="V14" s="99"/>
      <c r="W14" s="99"/>
      <c r="X14" s="101"/>
    </row>
    <row r="15" spans="1:24" s="85" customFormat="1" ht="18.75" customHeight="1" x14ac:dyDescent="0.25">
      <c r="A15" s="102"/>
      <c r="B15" s="103" t="s">
        <v>170</v>
      </c>
      <c r="C15" s="104">
        <v>65</v>
      </c>
      <c r="D15" s="104">
        <v>50</v>
      </c>
      <c r="E15" s="104">
        <v>15</v>
      </c>
      <c r="F15" s="104"/>
      <c r="G15" s="104"/>
      <c r="H15" s="94">
        <v>55</v>
      </c>
      <c r="I15" s="104">
        <v>10</v>
      </c>
      <c r="J15" s="104"/>
      <c r="K15" s="104"/>
      <c r="L15" s="94">
        <v>5</v>
      </c>
      <c r="M15" s="104">
        <v>60</v>
      </c>
      <c r="N15" s="104"/>
      <c r="O15" s="104"/>
      <c r="P15" s="94">
        <v>65</v>
      </c>
      <c r="Q15" s="104"/>
      <c r="R15" s="104"/>
      <c r="S15" s="104"/>
      <c r="T15" s="94">
        <v>45</v>
      </c>
      <c r="U15" s="104">
        <v>20</v>
      </c>
      <c r="V15" s="104"/>
      <c r="W15" s="104"/>
      <c r="X15" s="105">
        <f>'Bieu 1B'!C17</f>
        <v>128</v>
      </c>
    </row>
    <row r="16" spans="1:24" ht="26.25" customHeight="1" x14ac:dyDescent="0.25">
      <c r="A16" s="99"/>
      <c r="B16" s="295" t="s">
        <v>172</v>
      </c>
      <c r="C16" s="296"/>
      <c r="D16" s="95">
        <f>D15/C15*100</f>
        <v>76.923076923076934</v>
      </c>
      <c r="E16" s="95">
        <f>E15/C15*100</f>
        <v>23.076923076923077</v>
      </c>
      <c r="F16" s="95">
        <f>F15/E15*100</f>
        <v>0</v>
      </c>
      <c r="G16" s="95">
        <v>0</v>
      </c>
      <c r="H16" s="94">
        <f>H15/C15*100</f>
        <v>84.615384615384613</v>
      </c>
      <c r="I16" s="95">
        <f>I15/C15*100</f>
        <v>15.384615384615385</v>
      </c>
      <c r="J16" s="95">
        <v>0</v>
      </c>
      <c r="K16" s="95">
        <v>0</v>
      </c>
      <c r="L16" s="94">
        <f>L15/C15*100</f>
        <v>7.6923076923076925</v>
      </c>
      <c r="M16" s="95">
        <f>M15/C15*100</f>
        <v>92.307692307692307</v>
      </c>
      <c r="N16" s="95">
        <v>0</v>
      </c>
      <c r="O16" s="95">
        <v>0</v>
      </c>
      <c r="P16" s="94">
        <f>P15/C15*100</f>
        <v>100</v>
      </c>
      <c r="Q16" s="95">
        <f>Q15/D15*100</f>
        <v>0</v>
      </c>
      <c r="R16" s="95">
        <v>0</v>
      </c>
      <c r="S16" s="95">
        <v>0</v>
      </c>
      <c r="T16" s="94">
        <f>T15/C15*100</f>
        <v>69.230769230769226</v>
      </c>
      <c r="U16" s="95">
        <f>U15/C15*100</f>
        <v>30.76923076923077</v>
      </c>
      <c r="V16" s="95">
        <v>0</v>
      </c>
      <c r="W16" s="95">
        <v>0</v>
      </c>
      <c r="X16" s="101"/>
    </row>
    <row r="17" spans="1:24" ht="33.75" customHeight="1" x14ac:dyDescent="0.25">
      <c r="A17" s="99">
        <v>4</v>
      </c>
      <c r="B17" s="293" t="s">
        <v>379</v>
      </c>
      <c r="C17" s="294"/>
      <c r="D17" s="99"/>
      <c r="E17" s="99"/>
      <c r="F17" s="99"/>
      <c r="G17" s="99"/>
      <c r="H17" s="100"/>
      <c r="I17" s="99"/>
      <c r="J17" s="99"/>
      <c r="K17" s="99"/>
      <c r="L17" s="100"/>
      <c r="M17" s="99"/>
      <c r="N17" s="99"/>
      <c r="O17" s="99"/>
      <c r="P17" s="100"/>
      <c r="Q17" s="99"/>
      <c r="R17" s="99"/>
      <c r="S17" s="99"/>
      <c r="T17" s="100"/>
      <c r="U17" s="99"/>
      <c r="V17" s="99"/>
      <c r="W17" s="99"/>
      <c r="X17" s="101"/>
    </row>
    <row r="18" spans="1:24" s="85" customFormat="1" ht="18.75" customHeight="1" x14ac:dyDescent="0.25">
      <c r="A18" s="102"/>
      <c r="B18" s="103" t="s">
        <v>170</v>
      </c>
      <c r="C18" s="104">
        <v>21</v>
      </c>
      <c r="D18" s="104">
        <v>17</v>
      </c>
      <c r="E18" s="104">
        <v>4</v>
      </c>
      <c r="F18" s="104"/>
      <c r="G18" s="104"/>
      <c r="H18" s="94">
        <v>14</v>
      </c>
      <c r="I18" s="104">
        <v>7</v>
      </c>
      <c r="J18" s="104"/>
      <c r="K18" s="104"/>
      <c r="L18" s="94">
        <v>21</v>
      </c>
      <c r="M18" s="104"/>
      <c r="N18" s="104"/>
      <c r="O18" s="104"/>
      <c r="P18" s="94">
        <v>14</v>
      </c>
      <c r="Q18" s="104">
        <v>7</v>
      </c>
      <c r="R18" s="104"/>
      <c r="S18" s="104"/>
      <c r="T18" s="94">
        <v>18</v>
      </c>
      <c r="U18" s="104">
        <v>3</v>
      </c>
      <c r="V18" s="104"/>
      <c r="W18" s="104"/>
      <c r="X18" s="105">
        <v>206</v>
      </c>
    </row>
    <row r="19" spans="1:24" ht="27.75" customHeight="1" x14ac:dyDescent="0.25">
      <c r="A19" s="99"/>
      <c r="B19" s="295" t="s">
        <v>172</v>
      </c>
      <c r="C19" s="296"/>
      <c r="D19" s="95">
        <f>D18/C18*100</f>
        <v>80.952380952380949</v>
      </c>
      <c r="E19" s="95">
        <f>E18/C18*100</f>
        <v>19.047619047619047</v>
      </c>
      <c r="F19" s="95">
        <v>0</v>
      </c>
      <c r="G19" s="95">
        <f>G18/C18*100</f>
        <v>0</v>
      </c>
      <c r="H19" s="94">
        <f>H18/C18*100</f>
        <v>66.666666666666657</v>
      </c>
      <c r="I19" s="95">
        <f>I18/C18*100</f>
        <v>33.333333333333329</v>
      </c>
      <c r="J19" s="95">
        <v>0</v>
      </c>
      <c r="K19" s="95">
        <f>K18/C18*100</f>
        <v>0</v>
      </c>
      <c r="L19" s="94">
        <f>L18/C18*100</f>
        <v>100</v>
      </c>
      <c r="M19" s="95">
        <f>M18/C18*100</f>
        <v>0</v>
      </c>
      <c r="N19" s="95">
        <v>0</v>
      </c>
      <c r="O19" s="95">
        <v>0</v>
      </c>
      <c r="P19" s="94">
        <f>P18/C18*100</f>
        <v>66.666666666666657</v>
      </c>
      <c r="Q19" s="95">
        <f>Q18/C18*100</f>
        <v>33.333333333333329</v>
      </c>
      <c r="R19" s="95">
        <v>0</v>
      </c>
      <c r="S19" s="95">
        <f>S18/C18*100</f>
        <v>0</v>
      </c>
      <c r="T19" s="94">
        <f>T18/C18*100</f>
        <v>85.714285714285708</v>
      </c>
      <c r="U19" s="95">
        <f>U18/C18*100</f>
        <v>14.285714285714285</v>
      </c>
      <c r="V19" s="95">
        <v>0</v>
      </c>
      <c r="W19" s="95">
        <v>0</v>
      </c>
      <c r="X19" s="101"/>
    </row>
    <row r="20" spans="1:24" ht="24.75" customHeight="1" x14ac:dyDescent="0.25">
      <c r="A20" s="99">
        <v>5</v>
      </c>
      <c r="B20" s="293" t="s">
        <v>380</v>
      </c>
      <c r="C20" s="294"/>
      <c r="D20" s="99"/>
      <c r="E20" s="99"/>
      <c r="F20" s="99"/>
      <c r="G20" s="99"/>
      <c r="H20" s="100"/>
      <c r="I20" s="99"/>
      <c r="J20" s="99"/>
      <c r="K20" s="99"/>
      <c r="L20" s="100"/>
      <c r="M20" s="99"/>
      <c r="N20" s="99"/>
      <c r="O20" s="99"/>
      <c r="P20" s="100"/>
      <c r="Q20" s="99"/>
      <c r="R20" s="99"/>
      <c r="S20" s="99"/>
      <c r="T20" s="100"/>
      <c r="U20" s="99"/>
      <c r="V20" s="99"/>
      <c r="W20" s="99"/>
      <c r="X20" s="101"/>
    </row>
    <row r="21" spans="1:24" s="85" customFormat="1" ht="18.75" customHeight="1" x14ac:dyDescent="0.25">
      <c r="A21" s="102"/>
      <c r="B21" s="103" t="s">
        <v>170</v>
      </c>
      <c r="C21" s="104">
        <v>45</v>
      </c>
      <c r="D21" s="104">
        <v>40</v>
      </c>
      <c r="E21" s="104">
        <v>5</v>
      </c>
      <c r="F21" s="104"/>
      <c r="G21" s="104"/>
      <c r="H21" s="94">
        <v>30</v>
      </c>
      <c r="I21" s="104">
        <v>15</v>
      </c>
      <c r="J21" s="104"/>
      <c r="K21" s="104"/>
      <c r="L21" s="94">
        <v>40</v>
      </c>
      <c r="M21" s="104">
        <v>5</v>
      </c>
      <c r="N21" s="104"/>
      <c r="O21" s="104"/>
      <c r="P21" s="94">
        <v>35</v>
      </c>
      <c r="Q21" s="104">
        <v>5</v>
      </c>
      <c r="R21" s="104"/>
      <c r="S21" s="104"/>
      <c r="T21" s="94">
        <v>35</v>
      </c>
      <c r="U21" s="104">
        <v>10</v>
      </c>
      <c r="V21" s="104"/>
      <c r="W21" s="104"/>
      <c r="X21" s="105">
        <f>'Bieu 1B'!C15</f>
        <v>264</v>
      </c>
    </row>
    <row r="22" spans="1:24" ht="33" customHeight="1" x14ac:dyDescent="0.25">
      <c r="A22" s="99"/>
      <c r="B22" s="295" t="s">
        <v>172</v>
      </c>
      <c r="C22" s="296"/>
      <c r="D22" s="95">
        <f>D21/C21*100</f>
        <v>88.888888888888886</v>
      </c>
      <c r="E22" s="95">
        <f>E21/C21*100</f>
        <v>11.111111111111111</v>
      </c>
      <c r="F22" s="95">
        <v>0</v>
      </c>
      <c r="G22" s="95">
        <v>0</v>
      </c>
      <c r="H22" s="94">
        <f>H21/C21*100</f>
        <v>66.666666666666657</v>
      </c>
      <c r="I22" s="95">
        <f>I21/C21*100</f>
        <v>33.333333333333329</v>
      </c>
      <c r="J22" s="95">
        <v>0</v>
      </c>
      <c r="K22" s="95">
        <v>0</v>
      </c>
      <c r="L22" s="94">
        <f>L21/C21*100</f>
        <v>88.888888888888886</v>
      </c>
      <c r="M22" s="95">
        <f>M21/C21*100</f>
        <v>11.111111111111111</v>
      </c>
      <c r="N22" s="95">
        <v>0</v>
      </c>
      <c r="O22" s="95">
        <v>0</v>
      </c>
      <c r="P22" s="94">
        <f>P21/C21*100</f>
        <v>77.777777777777786</v>
      </c>
      <c r="Q22" s="95">
        <f>Q21/C21*100</f>
        <v>11.111111111111111</v>
      </c>
      <c r="R22" s="95">
        <v>0</v>
      </c>
      <c r="S22" s="95">
        <v>0</v>
      </c>
      <c r="T22" s="94">
        <f>T21/C21*100</f>
        <v>77.777777777777786</v>
      </c>
      <c r="U22" s="95">
        <f>U21/C21*100</f>
        <v>22.222222222222221</v>
      </c>
      <c r="V22" s="95">
        <v>0</v>
      </c>
      <c r="W22" s="95">
        <v>0</v>
      </c>
      <c r="X22" s="101"/>
    </row>
    <row r="23" spans="1:24" ht="28.5" customHeight="1" x14ac:dyDescent="0.25">
      <c r="A23" s="99">
        <v>6</v>
      </c>
      <c r="B23" s="293" t="s">
        <v>381</v>
      </c>
      <c r="C23" s="294"/>
      <c r="D23" s="99"/>
      <c r="E23" s="99"/>
      <c r="F23" s="99"/>
      <c r="G23" s="99"/>
      <c r="H23" s="100"/>
      <c r="I23" s="99"/>
      <c r="J23" s="99"/>
      <c r="K23" s="99"/>
      <c r="L23" s="100"/>
      <c r="M23" s="99"/>
      <c r="N23" s="99"/>
      <c r="O23" s="99"/>
      <c r="P23" s="100"/>
      <c r="Q23" s="99"/>
      <c r="R23" s="99"/>
      <c r="S23" s="99"/>
      <c r="T23" s="100"/>
      <c r="U23" s="99"/>
      <c r="V23" s="99"/>
      <c r="W23" s="99"/>
      <c r="X23" s="101"/>
    </row>
    <row r="24" spans="1:24" s="85" customFormat="1" ht="18.75" customHeight="1" x14ac:dyDescent="0.25">
      <c r="A24" s="102"/>
      <c r="B24" s="103" t="s">
        <v>170</v>
      </c>
      <c r="C24" s="104">
        <v>38</v>
      </c>
      <c r="D24" s="104">
        <v>32</v>
      </c>
      <c r="E24" s="104">
        <v>6</v>
      </c>
      <c r="F24" s="104"/>
      <c r="G24" s="104"/>
      <c r="H24" s="94">
        <v>35</v>
      </c>
      <c r="I24" s="104">
        <v>3</v>
      </c>
      <c r="J24" s="104"/>
      <c r="K24" s="104"/>
      <c r="L24" s="94">
        <v>36</v>
      </c>
      <c r="M24" s="104">
        <v>2</v>
      </c>
      <c r="N24" s="104"/>
      <c r="O24" s="104"/>
      <c r="P24" s="94">
        <v>38</v>
      </c>
      <c r="Q24" s="104"/>
      <c r="R24" s="104"/>
      <c r="S24" s="104"/>
      <c r="T24" s="94">
        <v>35</v>
      </c>
      <c r="U24" s="104">
        <v>3</v>
      </c>
      <c r="V24" s="104"/>
      <c r="W24" s="104"/>
      <c r="X24" s="105">
        <f>'Bieu 1B'!C13</f>
        <v>170</v>
      </c>
    </row>
    <row r="25" spans="1:24" ht="32.25" customHeight="1" x14ac:dyDescent="0.25">
      <c r="A25" s="99"/>
      <c r="B25" s="295" t="s">
        <v>172</v>
      </c>
      <c r="C25" s="296"/>
      <c r="D25" s="95">
        <f>D24/C24*100</f>
        <v>84.210526315789465</v>
      </c>
      <c r="E25" s="95">
        <f>E24/C24*100</f>
        <v>15.789473684210526</v>
      </c>
      <c r="F25" s="95">
        <v>0</v>
      </c>
      <c r="G25" s="95">
        <v>0</v>
      </c>
      <c r="H25" s="94">
        <f>H24/C24*100</f>
        <v>92.10526315789474</v>
      </c>
      <c r="I25" s="95">
        <f>I24/C24*100</f>
        <v>7.8947368421052628</v>
      </c>
      <c r="J25" s="95">
        <f>J24/C24*100</f>
        <v>0</v>
      </c>
      <c r="K25" s="95">
        <v>0</v>
      </c>
      <c r="L25" s="94">
        <f>L24/C24*100</f>
        <v>94.73684210526315</v>
      </c>
      <c r="M25" s="95">
        <f>M24/C24*100</f>
        <v>5.2631578947368416</v>
      </c>
      <c r="N25" s="95">
        <v>0</v>
      </c>
      <c r="O25" s="95">
        <v>0</v>
      </c>
      <c r="P25" s="94">
        <f>P24/C24*100</f>
        <v>100</v>
      </c>
      <c r="Q25" s="95">
        <f>Q24/C24*100</f>
        <v>0</v>
      </c>
      <c r="R25" s="95">
        <v>0</v>
      </c>
      <c r="S25" s="95">
        <v>0</v>
      </c>
      <c r="T25" s="94">
        <f>T24/C24*100</f>
        <v>92.10526315789474</v>
      </c>
      <c r="U25" s="95">
        <f>U24/C24*100</f>
        <v>7.8947368421052628</v>
      </c>
      <c r="V25" s="95">
        <v>0</v>
      </c>
      <c r="W25" s="95">
        <v>0</v>
      </c>
      <c r="X25" s="101"/>
    </row>
    <row r="26" spans="1:24" ht="26.25" customHeight="1" x14ac:dyDescent="0.25">
      <c r="A26" s="99">
        <v>7</v>
      </c>
      <c r="B26" s="293" t="s">
        <v>375</v>
      </c>
      <c r="C26" s="294"/>
      <c r="D26" s="99"/>
      <c r="E26" s="99"/>
      <c r="F26" s="99"/>
      <c r="G26" s="99"/>
      <c r="H26" s="100"/>
      <c r="I26" s="99"/>
      <c r="J26" s="99"/>
      <c r="K26" s="99"/>
      <c r="L26" s="100"/>
      <c r="M26" s="99"/>
      <c r="N26" s="99"/>
      <c r="O26" s="99"/>
      <c r="P26" s="100"/>
      <c r="Q26" s="99"/>
      <c r="R26" s="99"/>
      <c r="S26" s="99"/>
      <c r="T26" s="100"/>
      <c r="U26" s="99"/>
      <c r="V26" s="99"/>
      <c r="W26" s="99"/>
      <c r="X26" s="101"/>
    </row>
    <row r="27" spans="1:24" s="85" customFormat="1" ht="18.75" customHeight="1" x14ac:dyDescent="0.25">
      <c r="A27" s="102"/>
      <c r="B27" s="103" t="s">
        <v>170</v>
      </c>
      <c r="C27" s="104">
        <v>37</v>
      </c>
      <c r="D27" s="104">
        <v>28</v>
      </c>
      <c r="E27" s="104">
        <v>9</v>
      </c>
      <c r="F27" s="104"/>
      <c r="G27" s="104"/>
      <c r="H27" s="94">
        <v>31</v>
      </c>
      <c r="I27" s="104">
        <v>6</v>
      </c>
      <c r="J27" s="104"/>
      <c r="K27" s="104"/>
      <c r="L27" s="94">
        <v>22</v>
      </c>
      <c r="M27" s="104">
        <v>15</v>
      </c>
      <c r="N27" s="104"/>
      <c r="O27" s="104"/>
      <c r="P27" s="94">
        <v>37</v>
      </c>
      <c r="Q27" s="104">
        <v>0</v>
      </c>
      <c r="R27" s="104"/>
      <c r="S27" s="104"/>
      <c r="T27" s="94">
        <v>33</v>
      </c>
      <c r="U27" s="104">
        <v>4</v>
      </c>
      <c r="V27" s="104"/>
      <c r="W27" s="104"/>
      <c r="X27" s="105">
        <f>'Bieu 1B'!C9</f>
        <v>290</v>
      </c>
    </row>
    <row r="28" spans="1:24" ht="27.75" customHeight="1" x14ac:dyDescent="0.25">
      <c r="A28" s="99"/>
      <c r="B28" s="295" t="s">
        <v>172</v>
      </c>
      <c r="C28" s="296"/>
      <c r="D28" s="95">
        <f>D27/C27*100</f>
        <v>75.675675675675677</v>
      </c>
      <c r="E28" s="95">
        <f>E27/C27*100</f>
        <v>24.324324324324326</v>
      </c>
      <c r="F28" s="95">
        <v>0</v>
      </c>
      <c r="G28" s="95">
        <v>0</v>
      </c>
      <c r="H28" s="94">
        <f>H27/C27*100</f>
        <v>83.78378378378379</v>
      </c>
      <c r="I28" s="95">
        <f>I27/C27*100</f>
        <v>16.216216216216218</v>
      </c>
      <c r="J28" s="95">
        <v>0</v>
      </c>
      <c r="K28" s="95">
        <v>0</v>
      </c>
      <c r="L28" s="94">
        <f>L27/C27*100</f>
        <v>59.45945945945946</v>
      </c>
      <c r="M28" s="95">
        <f>M27/C27*100</f>
        <v>40.54054054054054</v>
      </c>
      <c r="N28" s="95">
        <v>0</v>
      </c>
      <c r="O28" s="95">
        <v>0</v>
      </c>
      <c r="P28" s="94">
        <f>P27/C27*100</f>
        <v>100</v>
      </c>
      <c r="Q28" s="95">
        <f>Q27/C27*100</f>
        <v>0</v>
      </c>
      <c r="R28" s="95">
        <v>0</v>
      </c>
      <c r="S28" s="95">
        <v>0</v>
      </c>
      <c r="T28" s="94">
        <f>T27/C27*100</f>
        <v>89.189189189189193</v>
      </c>
      <c r="U28" s="95">
        <f>U27/C27*100</f>
        <v>10.810810810810811</v>
      </c>
      <c r="V28" s="95">
        <v>0</v>
      </c>
      <c r="W28" s="95">
        <v>0</v>
      </c>
      <c r="X28" s="101"/>
    </row>
    <row r="29" spans="1:24" ht="30.75" customHeight="1" x14ac:dyDescent="0.25">
      <c r="A29" s="99">
        <v>8</v>
      </c>
      <c r="B29" s="293" t="s">
        <v>382</v>
      </c>
      <c r="C29" s="294"/>
      <c r="D29" s="99"/>
      <c r="E29" s="99"/>
      <c r="F29" s="99"/>
      <c r="G29" s="99"/>
      <c r="H29" s="100"/>
      <c r="I29" s="99"/>
      <c r="J29" s="99"/>
      <c r="K29" s="99"/>
      <c r="L29" s="100"/>
      <c r="M29" s="99"/>
      <c r="N29" s="99"/>
      <c r="O29" s="99"/>
      <c r="P29" s="100"/>
      <c r="Q29" s="99"/>
      <c r="R29" s="99"/>
      <c r="S29" s="99"/>
      <c r="T29" s="100"/>
      <c r="U29" s="99"/>
      <c r="V29" s="99"/>
      <c r="W29" s="99"/>
      <c r="X29" s="101"/>
    </row>
    <row r="30" spans="1:24" s="85" customFormat="1" ht="18.75" customHeight="1" x14ac:dyDescent="0.25">
      <c r="A30" s="102"/>
      <c r="B30" s="103" t="s">
        <v>170</v>
      </c>
      <c r="C30" s="104">
        <v>36</v>
      </c>
      <c r="D30" s="104">
        <v>31</v>
      </c>
      <c r="E30" s="104">
        <v>5</v>
      </c>
      <c r="F30" s="104"/>
      <c r="G30" s="104"/>
      <c r="H30" s="94">
        <v>31</v>
      </c>
      <c r="I30" s="104">
        <v>5</v>
      </c>
      <c r="J30" s="104"/>
      <c r="K30" s="104"/>
      <c r="L30" s="94">
        <v>30</v>
      </c>
      <c r="M30" s="104">
        <v>6</v>
      </c>
      <c r="N30" s="104"/>
      <c r="O30" s="104"/>
      <c r="P30" s="94">
        <v>36</v>
      </c>
      <c r="Q30" s="104">
        <v>0</v>
      </c>
      <c r="R30" s="104"/>
      <c r="S30" s="104"/>
      <c r="T30" s="94">
        <v>30</v>
      </c>
      <c r="U30" s="104">
        <v>4</v>
      </c>
      <c r="V30" s="104"/>
      <c r="W30" s="104"/>
      <c r="X30" s="105">
        <f>'Bieu 1B'!C10</f>
        <v>242</v>
      </c>
    </row>
    <row r="31" spans="1:24" ht="28.5" customHeight="1" x14ac:dyDescent="0.25">
      <c r="A31" s="99"/>
      <c r="B31" s="295" t="s">
        <v>172</v>
      </c>
      <c r="C31" s="296"/>
      <c r="D31" s="95">
        <f>D30/C30*100</f>
        <v>86.111111111111114</v>
      </c>
      <c r="E31" s="95">
        <f>E30/C30*100</f>
        <v>13.888888888888889</v>
      </c>
      <c r="F31" s="95">
        <v>0</v>
      </c>
      <c r="G31" s="95">
        <v>0</v>
      </c>
      <c r="H31" s="94">
        <f>H30/C30*100</f>
        <v>86.111111111111114</v>
      </c>
      <c r="I31" s="95">
        <f>I30/C30*100</f>
        <v>13.888888888888889</v>
      </c>
      <c r="J31" s="95">
        <v>0</v>
      </c>
      <c r="K31" s="95">
        <v>0</v>
      </c>
      <c r="L31" s="94">
        <f>L30/C30*100</f>
        <v>83.333333333333343</v>
      </c>
      <c r="M31" s="95">
        <f>M30/C30*100</f>
        <v>16.666666666666664</v>
      </c>
      <c r="N31" s="95">
        <v>0</v>
      </c>
      <c r="O31" s="95">
        <v>0</v>
      </c>
      <c r="P31" s="94">
        <f>P30/C30*100</f>
        <v>100</v>
      </c>
      <c r="Q31" s="95">
        <f>Q30/C30*100</f>
        <v>0</v>
      </c>
      <c r="R31" s="95">
        <v>0</v>
      </c>
      <c r="S31" s="95">
        <v>0</v>
      </c>
      <c r="T31" s="94">
        <f>T30/C30*100</f>
        <v>83.333333333333343</v>
      </c>
      <c r="U31" s="95">
        <f>U30/C30*100</f>
        <v>11.111111111111111</v>
      </c>
      <c r="V31" s="95">
        <v>0</v>
      </c>
      <c r="W31" s="95">
        <v>0</v>
      </c>
      <c r="X31" s="101"/>
    </row>
    <row r="32" spans="1:24" ht="25.5" customHeight="1" x14ac:dyDescent="0.25">
      <c r="A32" s="106">
        <v>9</v>
      </c>
      <c r="B32" s="293" t="s">
        <v>383</v>
      </c>
      <c r="C32" s="294"/>
      <c r="D32" s="99"/>
      <c r="E32" s="99"/>
      <c r="F32" s="99"/>
      <c r="G32" s="99"/>
      <c r="H32" s="100"/>
      <c r="I32" s="99"/>
      <c r="J32" s="99"/>
      <c r="K32" s="99"/>
      <c r="L32" s="100"/>
      <c r="M32" s="99"/>
      <c r="N32" s="99"/>
      <c r="O32" s="99"/>
      <c r="P32" s="100"/>
      <c r="Q32" s="99"/>
      <c r="R32" s="99"/>
      <c r="S32" s="99"/>
      <c r="T32" s="100"/>
      <c r="U32" s="99"/>
      <c r="V32" s="99"/>
      <c r="W32" s="99"/>
      <c r="X32" s="101"/>
    </row>
    <row r="33" spans="1:24" s="86" customFormat="1" ht="18" customHeight="1" x14ac:dyDescent="0.25">
      <c r="A33" s="103"/>
      <c r="B33" s="103" t="s">
        <v>170</v>
      </c>
      <c r="C33" s="104">
        <v>290</v>
      </c>
      <c r="D33" s="104">
        <v>282</v>
      </c>
      <c r="E33" s="104">
        <v>8</v>
      </c>
      <c r="F33" s="104"/>
      <c r="G33" s="104"/>
      <c r="H33" s="94">
        <v>271</v>
      </c>
      <c r="I33" s="104">
        <v>19</v>
      </c>
      <c r="J33" s="104"/>
      <c r="K33" s="104"/>
      <c r="L33" s="94">
        <v>268</v>
      </c>
      <c r="M33" s="104">
        <v>22</v>
      </c>
      <c r="N33" s="104"/>
      <c r="O33" s="104"/>
      <c r="P33" s="94">
        <v>286</v>
      </c>
      <c r="Q33" s="104">
        <v>4</v>
      </c>
      <c r="R33" s="104"/>
      <c r="S33" s="104"/>
      <c r="T33" s="94">
        <v>278</v>
      </c>
      <c r="U33" s="104">
        <v>12</v>
      </c>
      <c r="V33" s="104">
        <v>0</v>
      </c>
      <c r="W33" s="104"/>
      <c r="X33" s="107">
        <f>'Bieu 1B'!C12</f>
        <v>219</v>
      </c>
    </row>
    <row r="34" spans="1:24" s="79" customFormat="1" ht="15" x14ac:dyDescent="0.25">
      <c r="A34" s="108"/>
      <c r="B34" s="295" t="s">
        <v>172</v>
      </c>
      <c r="C34" s="296"/>
      <c r="D34" s="95">
        <f>D33/C33*100</f>
        <v>97.241379310344826</v>
      </c>
      <c r="E34" s="95">
        <f>E33/C33*100</f>
        <v>2.7586206896551726</v>
      </c>
      <c r="F34" s="95">
        <v>0</v>
      </c>
      <c r="G34" s="95">
        <v>0</v>
      </c>
      <c r="H34" s="94">
        <f>H33/C33*100</f>
        <v>93.448275862068968</v>
      </c>
      <c r="I34" s="95">
        <f>I33/C33*100</f>
        <v>6.5517241379310347</v>
      </c>
      <c r="J34" s="95">
        <v>0</v>
      </c>
      <c r="K34" s="95">
        <v>0</v>
      </c>
      <c r="L34" s="94">
        <f>L33/C33*100</f>
        <v>92.41379310344827</v>
      </c>
      <c r="M34" s="95">
        <f>M33/C33*100</f>
        <v>7.5862068965517242</v>
      </c>
      <c r="N34" s="95">
        <f>N33/M33*100</f>
        <v>0</v>
      </c>
      <c r="O34" s="95">
        <v>0</v>
      </c>
      <c r="P34" s="94">
        <f>P33/C33*100</f>
        <v>98.620689655172413</v>
      </c>
      <c r="Q34" s="95">
        <f>Q33/C33*100</f>
        <v>1.3793103448275863</v>
      </c>
      <c r="R34" s="95">
        <v>0</v>
      </c>
      <c r="S34" s="95">
        <v>0</v>
      </c>
      <c r="T34" s="94">
        <f>T33/C33*100</f>
        <v>95.862068965517238</v>
      </c>
      <c r="U34" s="95">
        <f>U33/C33*100</f>
        <v>4.1379310344827589</v>
      </c>
      <c r="V34" s="95">
        <f>V33/C33*100</f>
        <v>0</v>
      </c>
      <c r="W34" s="95">
        <v>0</v>
      </c>
      <c r="X34" s="109"/>
    </row>
    <row r="35" spans="1:24" ht="29.25" customHeight="1" x14ac:dyDescent="0.25">
      <c r="A35" s="106">
        <v>10</v>
      </c>
      <c r="B35" s="293" t="s">
        <v>384</v>
      </c>
      <c r="C35" s="294"/>
      <c r="D35" s="99"/>
      <c r="E35" s="99"/>
      <c r="F35" s="99"/>
      <c r="G35" s="99"/>
      <c r="H35" s="100"/>
      <c r="I35" s="99"/>
      <c r="J35" s="99"/>
      <c r="K35" s="99"/>
      <c r="L35" s="100"/>
      <c r="M35" s="99"/>
      <c r="N35" s="99"/>
      <c r="O35" s="99"/>
      <c r="P35" s="100"/>
      <c r="Q35" s="99"/>
      <c r="R35" s="99"/>
      <c r="S35" s="99"/>
      <c r="T35" s="100"/>
      <c r="U35" s="99"/>
      <c r="V35" s="99"/>
      <c r="W35" s="99"/>
      <c r="X35" s="101"/>
    </row>
    <row r="36" spans="1:24" s="85" customFormat="1" ht="21" customHeight="1" x14ac:dyDescent="0.25">
      <c r="A36" s="110"/>
      <c r="B36" s="103" t="s">
        <v>170</v>
      </c>
      <c r="C36" s="111">
        <v>29</v>
      </c>
      <c r="D36" s="104">
        <v>21</v>
      </c>
      <c r="E36" s="104">
        <v>8</v>
      </c>
      <c r="F36" s="104"/>
      <c r="G36" s="104"/>
      <c r="H36" s="94">
        <v>22</v>
      </c>
      <c r="I36" s="104">
        <v>7</v>
      </c>
      <c r="J36" s="104"/>
      <c r="K36" s="104"/>
      <c r="L36" s="94">
        <v>18</v>
      </c>
      <c r="M36" s="104">
        <v>11</v>
      </c>
      <c r="N36" s="104"/>
      <c r="O36" s="104"/>
      <c r="P36" s="94">
        <v>26</v>
      </c>
      <c r="Q36" s="104">
        <v>3</v>
      </c>
      <c r="R36" s="104"/>
      <c r="S36" s="104"/>
      <c r="T36" s="94">
        <v>22</v>
      </c>
      <c r="U36" s="104">
        <v>7</v>
      </c>
      <c r="V36" s="104"/>
      <c r="W36" s="104"/>
      <c r="X36" s="105">
        <f>'Bieu 1B'!C16</f>
        <v>203</v>
      </c>
    </row>
    <row r="37" spans="1:24" x14ac:dyDescent="0.25">
      <c r="A37" s="112"/>
      <c r="B37" s="295" t="s">
        <v>172</v>
      </c>
      <c r="C37" s="296"/>
      <c r="D37" s="95">
        <f>D36/C36*100</f>
        <v>72.41379310344827</v>
      </c>
      <c r="E37" s="95">
        <f>E36/C36*100</f>
        <v>27.586206896551722</v>
      </c>
      <c r="F37" s="95">
        <v>0</v>
      </c>
      <c r="G37" s="95">
        <v>0</v>
      </c>
      <c r="H37" s="94">
        <f>H36/C36*100</f>
        <v>75.862068965517238</v>
      </c>
      <c r="I37" s="95">
        <f>I36/C36*100</f>
        <v>24.137931034482758</v>
      </c>
      <c r="J37" s="95">
        <v>0</v>
      </c>
      <c r="K37" s="95">
        <v>0</v>
      </c>
      <c r="L37" s="94">
        <f>L36/C36*100</f>
        <v>62.068965517241381</v>
      </c>
      <c r="M37" s="95">
        <f>M36/C36*100</f>
        <v>37.931034482758619</v>
      </c>
      <c r="N37" s="95">
        <v>0</v>
      </c>
      <c r="O37" s="95">
        <v>0</v>
      </c>
      <c r="P37" s="94">
        <f>P36/C36*100</f>
        <v>89.65517241379311</v>
      </c>
      <c r="Q37" s="95">
        <f>Q36/C36*100</f>
        <v>10.344827586206897</v>
      </c>
      <c r="R37" s="95">
        <v>0</v>
      </c>
      <c r="S37" s="95">
        <v>0</v>
      </c>
      <c r="T37" s="94">
        <f>T36/C36*100</f>
        <v>75.862068965517238</v>
      </c>
      <c r="U37" s="95">
        <f>U36/C36*100</f>
        <v>24.137931034482758</v>
      </c>
      <c r="V37" s="95">
        <v>0</v>
      </c>
      <c r="W37" s="95">
        <v>0</v>
      </c>
      <c r="X37" s="101"/>
    </row>
    <row r="38" spans="1:24" ht="27.75" customHeight="1" x14ac:dyDescent="0.25">
      <c r="A38" s="112">
        <v>11</v>
      </c>
      <c r="B38" s="293" t="s">
        <v>385</v>
      </c>
      <c r="C38" s="294"/>
      <c r="D38" s="99"/>
      <c r="E38" s="99"/>
      <c r="F38" s="99"/>
      <c r="G38" s="99"/>
      <c r="H38" s="100"/>
      <c r="I38" s="99"/>
      <c r="J38" s="99"/>
      <c r="K38" s="99"/>
      <c r="L38" s="100"/>
      <c r="M38" s="99"/>
      <c r="N38" s="99"/>
      <c r="O38" s="99"/>
      <c r="P38" s="100"/>
      <c r="Q38" s="99"/>
      <c r="R38" s="99"/>
      <c r="S38" s="99"/>
      <c r="T38" s="100"/>
      <c r="U38" s="99"/>
      <c r="V38" s="99"/>
      <c r="W38" s="99"/>
      <c r="X38" s="101"/>
    </row>
    <row r="39" spans="1:24" s="85" customFormat="1" x14ac:dyDescent="0.25">
      <c r="A39" s="110"/>
      <c r="B39" s="103" t="s">
        <v>170</v>
      </c>
      <c r="C39" s="116">
        <v>30</v>
      </c>
      <c r="D39" s="116">
        <v>19</v>
      </c>
      <c r="E39" s="116">
        <v>11</v>
      </c>
      <c r="F39" s="116"/>
      <c r="G39" s="116"/>
      <c r="H39" s="116">
        <v>26</v>
      </c>
      <c r="I39" s="116">
        <v>4</v>
      </c>
      <c r="J39" s="116"/>
      <c r="K39" s="116"/>
      <c r="L39" s="116">
        <v>9</v>
      </c>
      <c r="M39" s="116">
        <v>21</v>
      </c>
      <c r="N39" s="116"/>
      <c r="O39" s="116"/>
      <c r="P39" s="116">
        <v>29</v>
      </c>
      <c r="Q39" s="116">
        <v>1</v>
      </c>
      <c r="R39" s="116"/>
      <c r="S39" s="116"/>
      <c r="T39" s="116">
        <v>19</v>
      </c>
      <c r="U39" s="116">
        <v>11</v>
      </c>
      <c r="V39" s="116"/>
      <c r="W39" s="116"/>
      <c r="X39" s="105">
        <f>'Bieu 1B'!C11</f>
        <v>144</v>
      </c>
    </row>
    <row r="40" spans="1:24" x14ac:dyDescent="0.25">
      <c r="A40" s="112"/>
      <c r="B40" s="295" t="s">
        <v>172</v>
      </c>
      <c r="C40" s="296"/>
      <c r="D40" s="95">
        <f>D39/C39*100</f>
        <v>63.333333333333329</v>
      </c>
      <c r="E40" s="95">
        <f>E39/C39*100</f>
        <v>36.666666666666664</v>
      </c>
      <c r="F40" s="95">
        <v>0</v>
      </c>
      <c r="G40" s="95">
        <v>0</v>
      </c>
      <c r="H40" s="94">
        <f>H39/C39*100</f>
        <v>86.666666666666671</v>
      </c>
      <c r="I40" s="95">
        <f>I39/C39*100</f>
        <v>13.333333333333334</v>
      </c>
      <c r="J40" s="95">
        <v>0</v>
      </c>
      <c r="K40" s="95">
        <v>0</v>
      </c>
      <c r="L40" s="94">
        <f>L39/C39*100</f>
        <v>30</v>
      </c>
      <c r="M40" s="95">
        <f>M39/C39*100</f>
        <v>70</v>
      </c>
      <c r="N40" s="95">
        <v>0</v>
      </c>
      <c r="O40" s="95">
        <v>0</v>
      </c>
      <c r="P40" s="94">
        <f>P39/C39*100</f>
        <v>96.666666666666671</v>
      </c>
      <c r="Q40" s="95">
        <f>Q39/C39*100</f>
        <v>3.3333333333333335</v>
      </c>
      <c r="R40" s="95">
        <v>0</v>
      </c>
      <c r="S40" s="95">
        <v>0</v>
      </c>
      <c r="T40" s="94">
        <f>T39/C39*100</f>
        <v>63.333333333333329</v>
      </c>
      <c r="U40" s="95">
        <f>U39/C39*100</f>
        <v>36.666666666666664</v>
      </c>
      <c r="V40" s="95">
        <v>0</v>
      </c>
      <c r="W40" s="95">
        <v>0</v>
      </c>
      <c r="X40" s="101"/>
    </row>
    <row r="41" spans="1:24" ht="25.5" customHeight="1" x14ac:dyDescent="0.25">
      <c r="A41" s="112">
        <v>12</v>
      </c>
      <c r="B41" s="293" t="s">
        <v>386</v>
      </c>
      <c r="C41" s="294"/>
      <c r="D41" s="99"/>
      <c r="E41" s="99"/>
      <c r="F41" s="99"/>
      <c r="G41" s="99"/>
      <c r="H41" s="100"/>
      <c r="I41" s="99"/>
      <c r="J41" s="99"/>
      <c r="K41" s="99"/>
      <c r="L41" s="100"/>
      <c r="M41" s="99"/>
      <c r="N41" s="99"/>
      <c r="O41" s="99"/>
      <c r="P41" s="100"/>
      <c r="Q41" s="99"/>
      <c r="R41" s="99"/>
      <c r="S41" s="99"/>
      <c r="T41" s="100"/>
      <c r="U41" s="99"/>
      <c r="V41" s="99"/>
      <c r="W41" s="99"/>
      <c r="X41" s="101"/>
    </row>
    <row r="42" spans="1:24" s="85" customFormat="1" ht="15.75" customHeight="1" x14ac:dyDescent="0.25">
      <c r="A42" s="110"/>
      <c r="B42" s="103" t="s">
        <v>170</v>
      </c>
      <c r="C42" s="111">
        <v>38</v>
      </c>
      <c r="D42" s="104">
        <v>30</v>
      </c>
      <c r="E42" s="104">
        <v>8</v>
      </c>
      <c r="F42" s="104"/>
      <c r="G42" s="104"/>
      <c r="H42" s="94">
        <v>29</v>
      </c>
      <c r="I42" s="104">
        <v>9</v>
      </c>
      <c r="J42" s="104"/>
      <c r="K42" s="104"/>
      <c r="L42" s="94">
        <v>38</v>
      </c>
      <c r="M42" s="104"/>
      <c r="N42" s="104"/>
      <c r="O42" s="104"/>
      <c r="P42" s="94">
        <v>35</v>
      </c>
      <c r="Q42" s="104">
        <v>3</v>
      </c>
      <c r="R42" s="104"/>
      <c r="S42" s="104"/>
      <c r="T42" s="94">
        <v>38</v>
      </c>
      <c r="U42" s="104"/>
      <c r="V42" s="104"/>
      <c r="W42" s="104"/>
      <c r="X42" s="105">
        <f>'Bieu 1B'!C19</f>
        <v>237</v>
      </c>
    </row>
    <row r="43" spans="1:24" ht="15.75" customHeight="1" x14ac:dyDescent="0.25">
      <c r="A43" s="112"/>
      <c r="B43" s="295" t="s">
        <v>172</v>
      </c>
      <c r="C43" s="296"/>
      <c r="D43" s="95">
        <f>D42/C42*100</f>
        <v>78.94736842105263</v>
      </c>
      <c r="E43" s="95">
        <f>E42/C42*100</f>
        <v>21.052631578947366</v>
      </c>
      <c r="F43" s="95">
        <f>F42/E42*100</f>
        <v>0</v>
      </c>
      <c r="G43" s="95">
        <v>0</v>
      </c>
      <c r="H43" s="94">
        <f>H42/C42*100</f>
        <v>76.31578947368422</v>
      </c>
      <c r="I43" s="95">
        <f>I42/C42*100</f>
        <v>23.684210526315788</v>
      </c>
      <c r="J43" s="95">
        <f>J42/C42*100</f>
        <v>0</v>
      </c>
      <c r="K43" s="95">
        <v>0</v>
      </c>
      <c r="L43" s="94">
        <f>L42/C42*100</f>
        <v>100</v>
      </c>
      <c r="M43" s="95">
        <f>M42/C42*100</f>
        <v>0</v>
      </c>
      <c r="N43" s="95">
        <f>N42/C42*100</f>
        <v>0</v>
      </c>
      <c r="O43" s="95">
        <v>0</v>
      </c>
      <c r="P43" s="94">
        <f>P42/C42*100</f>
        <v>92.10526315789474</v>
      </c>
      <c r="Q43" s="95">
        <f>Q42/C42*100</f>
        <v>7.8947368421052628</v>
      </c>
      <c r="R43" s="95">
        <f>R42/C42*100</f>
        <v>0</v>
      </c>
      <c r="S43" s="95">
        <v>0</v>
      </c>
      <c r="T43" s="94">
        <f>T42/C42*100</f>
        <v>100</v>
      </c>
      <c r="U43" s="95">
        <f>U42/C42*100</f>
        <v>0</v>
      </c>
      <c r="V43" s="95">
        <v>0</v>
      </c>
      <c r="W43" s="95">
        <v>0</v>
      </c>
      <c r="X43" s="101"/>
    </row>
    <row r="44" spans="1:24" ht="24.75" customHeight="1" x14ac:dyDescent="0.25">
      <c r="A44" s="112">
        <v>13</v>
      </c>
      <c r="B44" s="293" t="s">
        <v>387</v>
      </c>
      <c r="C44" s="294"/>
      <c r="D44" s="99"/>
      <c r="E44" s="99"/>
      <c r="F44" s="99"/>
      <c r="G44" s="99"/>
      <c r="H44" s="100"/>
      <c r="I44" s="99"/>
      <c r="J44" s="99"/>
      <c r="K44" s="99"/>
      <c r="L44" s="100"/>
      <c r="M44" s="99"/>
      <c r="N44" s="99"/>
      <c r="O44" s="99"/>
      <c r="P44" s="100"/>
      <c r="Q44" s="99"/>
      <c r="R44" s="99"/>
      <c r="S44" s="99"/>
      <c r="T44" s="100"/>
      <c r="U44" s="99"/>
      <c r="V44" s="99"/>
      <c r="W44" s="99"/>
      <c r="X44" s="101"/>
    </row>
    <row r="45" spans="1:24" s="85" customFormat="1" ht="15.75" customHeight="1" x14ac:dyDescent="0.25">
      <c r="A45" s="110"/>
      <c r="B45" s="103" t="s">
        <v>170</v>
      </c>
      <c r="C45" s="111">
        <v>30</v>
      </c>
      <c r="D45" s="104">
        <v>24</v>
      </c>
      <c r="E45" s="104">
        <v>6</v>
      </c>
      <c r="F45" s="104"/>
      <c r="G45" s="104"/>
      <c r="H45" s="94">
        <v>30</v>
      </c>
      <c r="I45" s="104"/>
      <c r="J45" s="104"/>
      <c r="K45" s="104"/>
      <c r="L45" s="94">
        <v>21</v>
      </c>
      <c r="M45" s="104">
        <v>9</v>
      </c>
      <c r="N45" s="104"/>
      <c r="O45" s="104"/>
      <c r="P45" s="94">
        <v>30</v>
      </c>
      <c r="Q45" s="104"/>
      <c r="R45" s="104"/>
      <c r="S45" s="104"/>
      <c r="T45" s="94">
        <v>23</v>
      </c>
      <c r="U45" s="104">
        <v>7</v>
      </c>
      <c r="V45" s="104"/>
      <c r="W45" s="104"/>
      <c r="X45" s="105">
        <f>'Bieu 1B'!C20</f>
        <v>230</v>
      </c>
    </row>
    <row r="46" spans="1:24" ht="15.75" customHeight="1" x14ac:dyDescent="0.25">
      <c r="A46" s="112"/>
      <c r="B46" s="295" t="s">
        <v>172</v>
      </c>
      <c r="C46" s="296"/>
      <c r="D46" s="95">
        <f>D45/C45*100</f>
        <v>80</v>
      </c>
      <c r="E46" s="95">
        <f>E45/C45*100</f>
        <v>20</v>
      </c>
      <c r="F46" s="95">
        <v>0</v>
      </c>
      <c r="G46" s="95">
        <v>0</v>
      </c>
      <c r="H46" s="94">
        <f>H45/C45*100</f>
        <v>100</v>
      </c>
      <c r="I46" s="95">
        <f>I45/C45*100</f>
        <v>0</v>
      </c>
      <c r="J46" s="95">
        <v>0</v>
      </c>
      <c r="K46" s="95">
        <v>0</v>
      </c>
      <c r="L46" s="94">
        <f>L45/C45*100</f>
        <v>70</v>
      </c>
      <c r="M46" s="95">
        <f>M45/C45*100</f>
        <v>30</v>
      </c>
      <c r="N46" s="95">
        <v>0</v>
      </c>
      <c r="O46" s="95">
        <v>0</v>
      </c>
      <c r="P46" s="94">
        <f>P45/C45*100</f>
        <v>100</v>
      </c>
      <c r="Q46" s="95">
        <f>Q45/C45*100</f>
        <v>0</v>
      </c>
      <c r="R46" s="95">
        <v>0</v>
      </c>
      <c r="S46" s="95">
        <v>0</v>
      </c>
      <c r="T46" s="94">
        <f>T45/C45*100</f>
        <v>76.666666666666671</v>
      </c>
      <c r="U46" s="95">
        <f>U45/C45*100</f>
        <v>23.333333333333332</v>
      </c>
      <c r="V46" s="95">
        <v>0</v>
      </c>
      <c r="W46" s="95">
        <v>0</v>
      </c>
      <c r="X46" s="101"/>
    </row>
    <row r="47" spans="1:24" ht="15.75" customHeight="1" x14ac:dyDescent="0.25">
      <c r="A47" s="112">
        <v>14</v>
      </c>
      <c r="B47" s="293" t="s">
        <v>203</v>
      </c>
      <c r="C47" s="294"/>
      <c r="D47" s="99"/>
      <c r="E47" s="99"/>
      <c r="F47" s="99"/>
      <c r="G47" s="99"/>
      <c r="H47" s="100"/>
      <c r="I47" s="99"/>
      <c r="J47" s="99"/>
      <c r="K47" s="99"/>
      <c r="L47" s="100"/>
      <c r="M47" s="99"/>
      <c r="N47" s="99"/>
      <c r="O47" s="99"/>
      <c r="P47" s="100"/>
      <c r="Q47" s="99"/>
      <c r="R47" s="99"/>
      <c r="S47" s="99"/>
      <c r="T47" s="100"/>
      <c r="U47" s="99"/>
      <c r="V47" s="99"/>
      <c r="W47" s="99"/>
      <c r="X47" s="101"/>
    </row>
    <row r="48" spans="1:24" s="85" customFormat="1" ht="15.75" customHeight="1" x14ac:dyDescent="0.25">
      <c r="A48" s="110"/>
      <c r="B48" s="103" t="s">
        <v>170</v>
      </c>
      <c r="C48" s="111">
        <v>5</v>
      </c>
      <c r="D48" s="104">
        <v>4</v>
      </c>
      <c r="E48" s="104">
        <v>1</v>
      </c>
      <c r="F48" s="104"/>
      <c r="G48" s="104"/>
      <c r="H48" s="94">
        <v>5</v>
      </c>
      <c r="I48" s="104"/>
      <c r="J48" s="104"/>
      <c r="K48" s="104"/>
      <c r="L48" s="94">
        <v>4</v>
      </c>
      <c r="M48" s="104">
        <v>1</v>
      </c>
      <c r="N48" s="104"/>
      <c r="O48" s="104"/>
      <c r="P48" s="94">
        <v>5</v>
      </c>
      <c r="Q48" s="104">
        <v>1</v>
      </c>
      <c r="R48" s="104"/>
      <c r="S48" s="104"/>
      <c r="T48" s="94">
        <v>4</v>
      </c>
      <c r="U48" s="104">
        <v>1</v>
      </c>
      <c r="V48" s="104"/>
      <c r="W48" s="104"/>
      <c r="X48" s="105">
        <f>'Bieu 1B'!C22</f>
        <v>56</v>
      </c>
    </row>
    <row r="49" spans="1:24" ht="15.75" customHeight="1" x14ac:dyDescent="0.25">
      <c r="A49" s="112"/>
      <c r="B49" s="295" t="s">
        <v>172</v>
      </c>
      <c r="C49" s="296"/>
      <c r="D49" s="95">
        <f>D48/C48*100</f>
        <v>80</v>
      </c>
      <c r="E49" s="95">
        <f>E48/C48*100</f>
        <v>20</v>
      </c>
      <c r="F49" s="95">
        <v>0</v>
      </c>
      <c r="G49" s="95">
        <v>0</v>
      </c>
      <c r="H49" s="94">
        <f>H48/C48*100</f>
        <v>100</v>
      </c>
      <c r="I49" s="95">
        <f>I48/C48*100</f>
        <v>0</v>
      </c>
      <c r="J49" s="95">
        <v>0</v>
      </c>
      <c r="K49" s="95">
        <v>0</v>
      </c>
      <c r="L49" s="94">
        <f>L48/C48*100</f>
        <v>80</v>
      </c>
      <c r="M49" s="95">
        <f>M48/C48*100</f>
        <v>20</v>
      </c>
      <c r="N49" s="95">
        <v>0</v>
      </c>
      <c r="O49" s="95">
        <v>0</v>
      </c>
      <c r="P49" s="94">
        <f>P48/C48*100</f>
        <v>100</v>
      </c>
      <c r="Q49" s="95">
        <f>Q48/C48*100</f>
        <v>20</v>
      </c>
      <c r="R49" s="95">
        <v>0</v>
      </c>
      <c r="S49" s="95">
        <v>0</v>
      </c>
      <c r="T49" s="94">
        <f>T48/C48*100</f>
        <v>80</v>
      </c>
      <c r="U49" s="95">
        <f>U48/C48*100</f>
        <v>20</v>
      </c>
      <c r="V49" s="95">
        <v>0</v>
      </c>
      <c r="W49" s="95">
        <v>0</v>
      </c>
      <c r="X49" s="101"/>
    </row>
    <row r="50" spans="1:24" ht="15.75" customHeight="1" x14ac:dyDescent="0.25">
      <c r="A50" s="112">
        <v>15</v>
      </c>
      <c r="B50" s="293" t="s">
        <v>204</v>
      </c>
      <c r="C50" s="294"/>
      <c r="D50" s="99"/>
      <c r="E50" s="99"/>
      <c r="F50" s="99"/>
      <c r="G50" s="99"/>
      <c r="H50" s="100"/>
      <c r="I50" s="99"/>
      <c r="J50" s="99"/>
      <c r="K50" s="99"/>
      <c r="L50" s="100"/>
      <c r="M50" s="99"/>
      <c r="N50" s="99"/>
      <c r="O50" s="99"/>
      <c r="P50" s="100"/>
      <c r="Q50" s="99"/>
      <c r="R50" s="99"/>
      <c r="S50" s="99"/>
      <c r="T50" s="100"/>
      <c r="U50" s="99"/>
      <c r="V50" s="99"/>
      <c r="W50" s="99"/>
      <c r="X50" s="101"/>
    </row>
    <row r="51" spans="1:24" s="85" customFormat="1" ht="15.75" customHeight="1" x14ac:dyDescent="0.25">
      <c r="A51" s="110"/>
      <c r="B51" s="103" t="s">
        <v>170</v>
      </c>
      <c r="C51" s="111">
        <v>5</v>
      </c>
      <c r="D51" s="115">
        <v>5</v>
      </c>
      <c r="E51" s="115"/>
      <c r="F51" s="115"/>
      <c r="G51" s="115"/>
      <c r="H51" s="115">
        <v>5</v>
      </c>
      <c r="I51" s="115"/>
      <c r="J51" s="115"/>
      <c r="K51" s="115"/>
      <c r="L51" s="115">
        <v>5</v>
      </c>
      <c r="M51" s="115"/>
      <c r="N51" s="115"/>
      <c r="O51" s="115"/>
      <c r="P51" s="115">
        <v>5</v>
      </c>
      <c r="Q51" s="115"/>
      <c r="R51" s="115"/>
      <c r="S51" s="115"/>
      <c r="T51" s="115">
        <v>5</v>
      </c>
      <c r="U51" s="115"/>
      <c r="V51" s="115"/>
      <c r="W51" s="104"/>
      <c r="X51" s="105">
        <f>'Bieu 1B'!C23</f>
        <v>70</v>
      </c>
    </row>
    <row r="52" spans="1:24" ht="15.75" customHeight="1" x14ac:dyDescent="0.25">
      <c r="A52" s="112"/>
      <c r="B52" s="295" t="s">
        <v>172</v>
      </c>
      <c r="C52" s="296"/>
      <c r="D52" s="95">
        <f>D51/C51*100</f>
        <v>100</v>
      </c>
      <c r="E52" s="95">
        <v>0</v>
      </c>
      <c r="F52" s="95">
        <v>0</v>
      </c>
      <c r="G52" s="95">
        <v>0</v>
      </c>
      <c r="H52" s="94">
        <f>H51/C51*100</f>
        <v>100</v>
      </c>
      <c r="I52" s="95">
        <f>I51/C51*100</f>
        <v>0</v>
      </c>
      <c r="J52" s="95">
        <v>0</v>
      </c>
      <c r="K52" s="95">
        <v>0</v>
      </c>
      <c r="L52" s="94">
        <f>L51/C51*100</f>
        <v>100</v>
      </c>
      <c r="M52" s="95">
        <f>M51/C51*100</f>
        <v>0</v>
      </c>
      <c r="N52" s="95">
        <v>0</v>
      </c>
      <c r="O52" s="95">
        <v>0</v>
      </c>
      <c r="P52" s="94">
        <f>P51/C51*100</f>
        <v>100</v>
      </c>
      <c r="Q52" s="95">
        <f>Q51/C51*100</f>
        <v>0</v>
      </c>
      <c r="R52" s="95">
        <v>0</v>
      </c>
      <c r="S52" s="95">
        <v>0</v>
      </c>
      <c r="T52" s="94">
        <f>T51/C51*100</f>
        <v>100</v>
      </c>
      <c r="U52" s="95">
        <f>U53</f>
        <v>0</v>
      </c>
      <c r="V52" s="95">
        <v>0</v>
      </c>
      <c r="W52" s="95">
        <v>0</v>
      </c>
      <c r="X52" s="101"/>
    </row>
    <row r="53" spans="1:24" ht="15.75" customHeight="1" x14ac:dyDescent="0.25">
      <c r="A53" s="112">
        <v>16</v>
      </c>
      <c r="B53" s="293" t="s">
        <v>205</v>
      </c>
      <c r="C53" s="294"/>
      <c r="D53" s="99"/>
      <c r="E53" s="99"/>
      <c r="F53" s="99"/>
      <c r="G53" s="99"/>
      <c r="H53" s="100"/>
      <c r="I53" s="99"/>
      <c r="J53" s="99"/>
      <c r="K53" s="99"/>
      <c r="L53" s="100"/>
      <c r="M53" s="99"/>
      <c r="N53" s="99"/>
      <c r="O53" s="99"/>
      <c r="P53" s="100"/>
      <c r="Q53" s="99"/>
      <c r="R53" s="99"/>
      <c r="S53" s="99"/>
      <c r="T53" s="100"/>
      <c r="U53" s="99"/>
      <c r="V53" s="99"/>
      <c r="W53" s="99"/>
      <c r="X53" s="101"/>
    </row>
    <row r="54" spans="1:24" s="85" customFormat="1" ht="15.75" customHeight="1" x14ac:dyDescent="0.25">
      <c r="A54" s="110"/>
      <c r="B54" s="103" t="s">
        <v>170</v>
      </c>
      <c r="C54" s="111">
        <v>12</v>
      </c>
      <c r="D54" s="104">
        <v>11</v>
      </c>
      <c r="E54" s="104">
        <v>1</v>
      </c>
      <c r="F54" s="104"/>
      <c r="G54" s="104"/>
      <c r="H54" s="94">
        <v>12</v>
      </c>
      <c r="I54" s="104"/>
      <c r="J54" s="104"/>
      <c r="K54" s="104"/>
      <c r="L54" s="94">
        <v>11</v>
      </c>
      <c r="M54" s="104">
        <v>1</v>
      </c>
      <c r="N54" s="104"/>
      <c r="O54" s="104"/>
      <c r="P54" s="94">
        <v>12</v>
      </c>
      <c r="Q54" s="104"/>
      <c r="R54" s="104"/>
      <c r="S54" s="104"/>
      <c r="T54" s="94">
        <v>12</v>
      </c>
      <c r="U54" s="104"/>
      <c r="V54" s="104"/>
      <c r="W54" s="104"/>
      <c r="X54" s="105">
        <f>'Bieu 1B'!C24</f>
        <v>52</v>
      </c>
    </row>
    <row r="55" spans="1:24" ht="15.75" customHeight="1" x14ac:dyDescent="0.25">
      <c r="A55" s="112"/>
      <c r="B55" s="295" t="s">
        <v>172</v>
      </c>
      <c r="C55" s="296"/>
      <c r="D55" s="95">
        <f>D54/C54*100</f>
        <v>91.666666666666657</v>
      </c>
      <c r="E55" s="95">
        <f>E54/C54*100</f>
        <v>8.3333333333333321</v>
      </c>
      <c r="F55" s="95">
        <v>0</v>
      </c>
      <c r="G55" s="95">
        <v>0</v>
      </c>
      <c r="H55" s="94">
        <f>H54/C54*100</f>
        <v>100</v>
      </c>
      <c r="I55" s="95">
        <f>I54/C54*100</f>
        <v>0</v>
      </c>
      <c r="J55" s="95">
        <v>0</v>
      </c>
      <c r="K55" s="95">
        <v>0</v>
      </c>
      <c r="L55" s="94">
        <f>L54/C54*100</f>
        <v>91.666666666666657</v>
      </c>
      <c r="M55" s="95">
        <f>M54/L54*100</f>
        <v>9.0909090909090917</v>
      </c>
      <c r="N55" s="95">
        <v>0</v>
      </c>
      <c r="O55" s="95">
        <v>0</v>
      </c>
      <c r="P55" s="94">
        <f>P54/C54*100</f>
        <v>100</v>
      </c>
      <c r="Q55" s="95">
        <f>Q54/P54*100</f>
        <v>0</v>
      </c>
      <c r="R55" s="95">
        <v>0</v>
      </c>
      <c r="S55" s="95">
        <v>0</v>
      </c>
      <c r="T55" s="94">
        <f>T54/C54*100</f>
        <v>100</v>
      </c>
      <c r="U55" s="95">
        <f>U54/C54*100</f>
        <v>0</v>
      </c>
      <c r="V55" s="95">
        <v>0</v>
      </c>
      <c r="W55" s="95">
        <v>0</v>
      </c>
      <c r="X55" s="101"/>
    </row>
    <row r="56" spans="1:24" x14ac:dyDescent="0.25">
      <c r="A56" s="106"/>
      <c r="B56" s="316" t="s">
        <v>183</v>
      </c>
      <c r="C56" s="317"/>
      <c r="D56" s="99"/>
      <c r="E56" s="99"/>
      <c r="F56" s="99"/>
      <c r="G56" s="99"/>
      <c r="H56" s="100"/>
      <c r="I56" s="99"/>
      <c r="J56" s="99"/>
      <c r="K56" s="99"/>
      <c r="L56" s="100"/>
      <c r="M56" s="99"/>
      <c r="N56" s="99"/>
      <c r="O56" s="99"/>
      <c r="P56" s="100"/>
      <c r="Q56" s="99"/>
      <c r="R56" s="99"/>
      <c r="S56" s="99"/>
      <c r="T56" s="100"/>
      <c r="U56" s="99"/>
      <c r="V56" s="99"/>
      <c r="W56" s="99"/>
      <c r="X56" s="101"/>
    </row>
    <row r="57" spans="1:24" ht="21" customHeight="1" x14ac:dyDescent="0.25">
      <c r="A57" s="112"/>
      <c r="B57" s="108" t="s">
        <v>170</v>
      </c>
      <c r="C57" s="108">
        <f>C54+C51+C48+C45+C42+C39+C36+C33+C30+C27+C24+C21+C18+C15+C12+C9</f>
        <v>763</v>
      </c>
      <c r="D57" s="108">
        <f t="shared" ref="D57:X57" si="0">D54+D51+D48+D45+D42+D39+D36+D33+D30+D27+D24+D21+D18+D15+D12+D9</f>
        <v>658</v>
      </c>
      <c r="E57" s="108">
        <f t="shared" si="0"/>
        <v>105</v>
      </c>
      <c r="F57" s="108">
        <f t="shared" si="0"/>
        <v>0</v>
      </c>
      <c r="G57" s="108">
        <f t="shared" si="0"/>
        <v>0</v>
      </c>
      <c r="H57" s="108">
        <f t="shared" si="0"/>
        <v>662</v>
      </c>
      <c r="I57" s="108">
        <f t="shared" si="0"/>
        <v>101</v>
      </c>
      <c r="J57" s="108">
        <f t="shared" si="0"/>
        <v>0</v>
      </c>
      <c r="K57" s="108">
        <f t="shared" si="0"/>
        <v>0</v>
      </c>
      <c r="L57" s="108">
        <f t="shared" si="0"/>
        <v>566</v>
      </c>
      <c r="M57" s="108">
        <f t="shared" si="0"/>
        <v>197</v>
      </c>
      <c r="N57" s="108">
        <f t="shared" si="0"/>
        <v>0</v>
      </c>
      <c r="O57" s="108">
        <f t="shared" si="0"/>
        <v>0</v>
      </c>
      <c r="P57" s="108">
        <f t="shared" si="0"/>
        <v>735</v>
      </c>
      <c r="Q57" s="108">
        <f t="shared" si="0"/>
        <v>24</v>
      </c>
      <c r="R57" s="108">
        <f t="shared" si="0"/>
        <v>0</v>
      </c>
      <c r="S57" s="108">
        <f t="shared" si="0"/>
        <v>0</v>
      </c>
      <c r="T57" s="108">
        <f t="shared" si="0"/>
        <v>647</v>
      </c>
      <c r="U57" s="108">
        <f t="shared" si="0"/>
        <v>114</v>
      </c>
      <c r="V57" s="108">
        <f t="shared" si="0"/>
        <v>0</v>
      </c>
      <c r="W57" s="108">
        <f t="shared" si="0"/>
        <v>0</v>
      </c>
      <c r="X57" s="108">
        <f t="shared" si="0"/>
        <v>2969</v>
      </c>
    </row>
    <row r="58" spans="1:24" x14ac:dyDescent="0.25">
      <c r="A58" s="112"/>
      <c r="B58" s="295" t="s">
        <v>172</v>
      </c>
      <c r="C58" s="315"/>
      <c r="D58" s="95">
        <f>D57/C57*100</f>
        <v>86.238532110091754</v>
      </c>
      <c r="E58" s="95">
        <f>E57/C57*100</f>
        <v>13.761467889908257</v>
      </c>
      <c r="F58" s="95"/>
      <c r="G58" s="95"/>
      <c r="H58" s="94">
        <f>H57/C57*100</f>
        <v>86.762778505897771</v>
      </c>
      <c r="I58" s="95">
        <f>I57/C57*100</f>
        <v>13.237221494102227</v>
      </c>
      <c r="J58" s="95"/>
      <c r="K58" s="95"/>
      <c r="L58" s="94">
        <f>L57/C57*100</f>
        <v>74.180865006553077</v>
      </c>
      <c r="M58" s="95">
        <f>M57/C57*100</f>
        <v>25.819134993446919</v>
      </c>
      <c r="N58" s="95"/>
      <c r="O58" s="95"/>
      <c r="P58" s="94">
        <f>P57/C57*100</f>
        <v>96.330275229357795</v>
      </c>
      <c r="Q58" s="94">
        <f>Q57/D57*100</f>
        <v>3.6474164133738598</v>
      </c>
      <c r="R58" s="95"/>
      <c r="S58" s="95"/>
      <c r="T58" s="94">
        <f>T57/C57*100</f>
        <v>84.796854521625164</v>
      </c>
      <c r="U58" s="95">
        <f>U57/C57*100</f>
        <v>14.941022280471822</v>
      </c>
      <c r="V58" s="95"/>
      <c r="W58" s="95"/>
      <c r="X58" s="101"/>
    </row>
    <row r="59" spans="1:24" x14ac:dyDescent="0.25">
      <c r="H59" s="92"/>
      <c r="I59" s="92"/>
      <c r="J59" s="92"/>
      <c r="K59" s="92"/>
      <c r="L59" s="92"/>
      <c r="M59" s="92"/>
      <c r="N59" s="92"/>
      <c r="O59" s="92"/>
      <c r="P59" s="92"/>
      <c r="Q59" s="92"/>
      <c r="R59" s="92"/>
      <c r="S59" s="92"/>
      <c r="T59" s="92"/>
      <c r="U59" s="92"/>
      <c r="V59" s="92"/>
      <c r="W59" s="92"/>
    </row>
    <row r="60" spans="1:24" ht="18.75" x14ac:dyDescent="0.3">
      <c r="H60" s="92"/>
      <c r="I60" s="92"/>
      <c r="J60" s="92"/>
      <c r="K60" s="92"/>
      <c r="L60" s="92"/>
      <c r="M60" s="92"/>
      <c r="N60" s="92"/>
      <c r="O60" s="92"/>
      <c r="P60" s="92"/>
      <c r="Q60" s="92"/>
      <c r="R60" s="92"/>
      <c r="S60" s="311" t="s">
        <v>373</v>
      </c>
      <c r="T60" s="311"/>
      <c r="U60" s="311"/>
      <c r="V60" s="311"/>
      <c r="W60" s="92"/>
    </row>
    <row r="61" spans="1:24" x14ac:dyDescent="0.25">
      <c r="H61" s="92"/>
      <c r="I61" s="92"/>
      <c r="J61" s="92"/>
      <c r="K61" s="92"/>
      <c r="L61" s="92"/>
      <c r="M61" s="92"/>
      <c r="N61" s="92"/>
      <c r="O61" s="92"/>
      <c r="P61" s="92"/>
      <c r="Q61" s="92"/>
      <c r="R61" s="92"/>
      <c r="S61" s="113"/>
      <c r="T61" s="113"/>
      <c r="U61" s="113"/>
      <c r="V61" s="113"/>
      <c r="W61" s="92"/>
    </row>
    <row r="62" spans="1:24" x14ac:dyDescent="0.25">
      <c r="H62" s="92"/>
      <c r="I62" s="92"/>
      <c r="J62" s="92"/>
      <c r="K62" s="92"/>
      <c r="L62" s="92"/>
      <c r="M62" s="92"/>
      <c r="N62" s="92"/>
      <c r="O62" s="92"/>
      <c r="P62" s="92"/>
      <c r="Q62" s="92"/>
      <c r="R62" s="92"/>
      <c r="S62" s="113"/>
      <c r="T62" s="113"/>
      <c r="U62" s="113"/>
      <c r="V62" s="113"/>
      <c r="W62" s="92"/>
    </row>
    <row r="63" spans="1:24" x14ac:dyDescent="0.25">
      <c r="H63" s="92"/>
      <c r="I63" s="92"/>
      <c r="J63" s="92"/>
      <c r="K63" s="92"/>
      <c r="L63" s="92"/>
      <c r="M63" s="92"/>
      <c r="N63" s="92"/>
      <c r="O63" s="92"/>
      <c r="P63" s="92"/>
      <c r="Q63" s="92"/>
      <c r="R63" s="92"/>
      <c r="S63" s="113"/>
      <c r="T63" s="113"/>
      <c r="U63" s="113"/>
      <c r="V63" s="113"/>
      <c r="W63" s="92"/>
    </row>
    <row r="64" spans="1:24" x14ac:dyDescent="0.25">
      <c r="H64" s="92"/>
      <c r="I64" s="92"/>
      <c r="J64" s="92"/>
      <c r="K64" s="92"/>
      <c r="L64" s="92"/>
      <c r="M64" s="92"/>
      <c r="N64" s="92"/>
      <c r="O64" s="92"/>
      <c r="P64" s="92"/>
      <c r="Q64" s="92"/>
      <c r="R64" s="92"/>
      <c r="S64" s="113"/>
      <c r="T64" s="113"/>
      <c r="U64" s="113"/>
      <c r="V64" s="113"/>
      <c r="W64" s="92"/>
    </row>
    <row r="65" spans="8:23" x14ac:dyDescent="0.25">
      <c r="H65" s="92"/>
      <c r="I65" s="92"/>
      <c r="J65" s="92"/>
      <c r="K65" s="92"/>
      <c r="L65" s="92"/>
      <c r="M65" s="92"/>
      <c r="N65" s="92"/>
      <c r="O65" s="92"/>
      <c r="P65" s="92"/>
      <c r="Q65" s="92"/>
      <c r="R65" s="92"/>
      <c r="S65" s="113"/>
      <c r="T65" s="113"/>
      <c r="U65" s="113"/>
      <c r="V65" s="113"/>
      <c r="W65" s="92"/>
    </row>
    <row r="66" spans="8:23" ht="18.75" x14ac:dyDescent="0.3">
      <c r="H66" s="92"/>
      <c r="I66" s="92"/>
      <c r="J66" s="92"/>
      <c r="K66" s="92"/>
      <c r="L66" s="92"/>
      <c r="M66" s="92"/>
      <c r="N66" s="92"/>
      <c r="O66" s="92"/>
      <c r="P66" s="92"/>
      <c r="Q66" s="92"/>
      <c r="R66" s="92"/>
      <c r="S66" s="114" t="s">
        <v>393</v>
      </c>
      <c r="T66" s="114"/>
      <c r="U66" s="114"/>
      <c r="V66" s="114"/>
      <c r="W66" s="92"/>
    </row>
    <row r="67" spans="8:23" x14ac:dyDescent="0.25">
      <c r="H67" s="92"/>
      <c r="I67" s="92"/>
      <c r="J67" s="92"/>
      <c r="K67" s="92"/>
      <c r="L67" s="92"/>
      <c r="M67" s="92"/>
      <c r="N67" s="92"/>
      <c r="O67" s="92"/>
      <c r="P67" s="92"/>
      <c r="Q67" s="92"/>
      <c r="R67" s="92"/>
      <c r="S67" s="92"/>
      <c r="T67" s="92"/>
      <c r="U67" s="92"/>
      <c r="V67" s="92"/>
      <c r="W67" s="92"/>
    </row>
    <row r="68" spans="8:23" x14ac:dyDescent="0.25">
      <c r="H68" s="92"/>
      <c r="I68" s="92"/>
      <c r="J68" s="92"/>
      <c r="K68" s="92"/>
      <c r="L68" s="92"/>
      <c r="M68" s="92"/>
      <c r="N68" s="92"/>
      <c r="O68" s="92"/>
      <c r="P68" s="92"/>
      <c r="Q68" s="92"/>
      <c r="R68" s="92"/>
      <c r="S68" s="92"/>
      <c r="T68" s="92"/>
      <c r="U68" s="92"/>
      <c r="V68" s="92"/>
      <c r="W68" s="92"/>
    </row>
    <row r="69" spans="8:23" x14ac:dyDescent="0.25">
      <c r="H69" s="92"/>
      <c r="I69" s="92"/>
      <c r="J69" s="92"/>
      <c r="K69" s="92"/>
      <c r="L69" s="92"/>
      <c r="M69" s="92"/>
      <c r="N69" s="92"/>
      <c r="O69" s="92"/>
      <c r="P69" s="92"/>
      <c r="Q69" s="92"/>
      <c r="R69" s="92"/>
      <c r="S69" s="92"/>
      <c r="T69" s="92"/>
      <c r="U69" s="92"/>
      <c r="V69" s="92"/>
      <c r="W69" s="92"/>
    </row>
    <row r="70" spans="8:23" x14ac:dyDescent="0.25">
      <c r="H70" s="92"/>
      <c r="I70" s="92"/>
      <c r="J70" s="92"/>
      <c r="K70" s="92"/>
      <c r="L70" s="92"/>
      <c r="M70" s="92"/>
      <c r="N70" s="92"/>
      <c r="O70" s="92"/>
      <c r="P70" s="92"/>
      <c r="Q70" s="92"/>
      <c r="R70" s="92"/>
      <c r="S70" s="92"/>
      <c r="T70" s="92"/>
      <c r="U70" s="92"/>
      <c r="V70" s="92"/>
      <c r="W70" s="92"/>
    </row>
    <row r="71" spans="8:23" x14ac:dyDescent="0.25">
      <c r="H71" s="92"/>
      <c r="I71" s="92"/>
      <c r="J71" s="92"/>
      <c r="K71" s="92"/>
      <c r="L71" s="92"/>
      <c r="M71" s="92"/>
      <c r="N71" s="92"/>
      <c r="O71" s="92"/>
      <c r="P71" s="92"/>
      <c r="Q71" s="92"/>
      <c r="R71" s="92"/>
      <c r="S71" s="92"/>
      <c r="T71" s="92"/>
      <c r="U71" s="92"/>
      <c r="V71" s="92"/>
      <c r="W71" s="92"/>
    </row>
    <row r="72" spans="8:23" x14ac:dyDescent="0.25">
      <c r="H72" s="92"/>
      <c r="I72" s="92"/>
      <c r="J72" s="92"/>
      <c r="K72" s="92"/>
      <c r="L72" s="92"/>
      <c r="M72" s="92"/>
      <c r="N72" s="92"/>
      <c r="O72" s="92"/>
      <c r="P72" s="92"/>
      <c r="Q72" s="92"/>
      <c r="R72" s="92"/>
      <c r="S72" s="92"/>
      <c r="T72" s="92"/>
      <c r="U72" s="92"/>
      <c r="V72" s="92"/>
      <c r="W72" s="92"/>
    </row>
    <row r="73" spans="8:23" x14ac:dyDescent="0.25">
      <c r="H73" s="92"/>
      <c r="I73" s="92"/>
      <c r="J73" s="92"/>
      <c r="K73" s="92"/>
      <c r="L73" s="92"/>
      <c r="M73" s="92"/>
      <c r="N73" s="92"/>
      <c r="O73" s="92"/>
      <c r="P73" s="92"/>
      <c r="Q73" s="92"/>
      <c r="R73" s="92"/>
      <c r="S73" s="92"/>
      <c r="T73" s="92"/>
      <c r="U73" s="92"/>
      <c r="V73" s="92"/>
      <c r="W73" s="92"/>
    </row>
  </sheetData>
  <mergeCells count="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 ref="B55:C55"/>
    <mergeCell ref="B50:C50"/>
    <mergeCell ref="B52:C52"/>
    <mergeCell ref="B53:C53"/>
    <mergeCell ref="B41:C41"/>
    <mergeCell ref="B47:C47"/>
    <mergeCell ref="B49:C49"/>
    <mergeCell ref="A1:F1"/>
    <mergeCell ref="A2:F2"/>
    <mergeCell ref="B43:C43"/>
    <mergeCell ref="B44:C44"/>
    <mergeCell ref="B46:C46"/>
    <mergeCell ref="A4:A6"/>
    <mergeCell ref="B8:C8"/>
    <mergeCell ref="A3:W3"/>
    <mergeCell ref="V1:W1"/>
    <mergeCell ref="B32:C32"/>
    <mergeCell ref="B35:C35"/>
    <mergeCell ref="P5:S5"/>
    <mergeCell ref="T5:W5"/>
    <mergeCell ref="D4:W4"/>
    <mergeCell ref="X4:X6"/>
    <mergeCell ref="B11:C11"/>
    <mergeCell ref="B13:C13"/>
    <mergeCell ref="B40:C40"/>
    <mergeCell ref="B37:C37"/>
    <mergeCell ref="B4:B6"/>
    <mergeCell ref="B14:C14"/>
    <mergeCell ref="B16:C16"/>
    <mergeCell ref="B19:C19"/>
    <mergeCell ref="B38:C38"/>
    <mergeCell ref="D5:G5"/>
    <mergeCell ref="B10:C10"/>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opLeftCell="A10" workbookViewId="0">
      <selection activeCell="E23" sqref="E23"/>
    </sheetView>
  </sheetViews>
  <sheetFormatPr defaultRowHeight="15" x14ac:dyDescent="0.25"/>
  <cols>
    <col min="1" max="1" width="5.140625" customWidth="1"/>
    <col min="2" max="2" width="29.85546875" customWidth="1"/>
    <col min="3" max="3" width="9.28515625" customWidth="1"/>
    <col min="4" max="4" width="7.85546875" customWidth="1"/>
    <col min="5" max="5" width="8.28515625" customWidth="1"/>
    <col min="6" max="6" width="7.140625" customWidth="1"/>
    <col min="7" max="7" width="8.28515625" customWidth="1"/>
    <col min="8" max="8" width="8.42578125" customWidth="1"/>
    <col min="9" max="10" width="7.5703125" customWidth="1"/>
    <col min="11" max="11" width="8.5703125" customWidth="1"/>
    <col min="12" max="12" width="8.42578125" customWidth="1"/>
    <col min="13" max="14" width="7.85546875" customWidth="1"/>
    <col min="15" max="15" width="8.140625" customWidth="1"/>
  </cols>
  <sheetData>
    <row r="1" spans="1:15" x14ac:dyDescent="0.25">
      <c r="A1" s="243" t="s">
        <v>371</v>
      </c>
      <c r="B1" s="243"/>
      <c r="C1" s="69"/>
      <c r="D1" s="69"/>
      <c r="E1" s="69"/>
      <c r="F1" s="69"/>
      <c r="G1" s="69"/>
      <c r="H1" s="69"/>
      <c r="I1" s="69"/>
      <c r="J1" s="69"/>
      <c r="K1" s="69"/>
      <c r="M1" s="67"/>
      <c r="N1" s="67"/>
      <c r="O1" s="67" t="s">
        <v>19</v>
      </c>
    </row>
    <row r="2" spans="1:15" x14ac:dyDescent="0.25">
      <c r="A2" s="243" t="s">
        <v>372</v>
      </c>
      <c r="B2" s="243"/>
      <c r="C2" s="69"/>
      <c r="D2" s="69"/>
      <c r="E2" s="69"/>
      <c r="F2" s="69"/>
      <c r="G2" s="69"/>
      <c r="H2" s="69"/>
      <c r="I2" s="69"/>
      <c r="J2" s="69"/>
      <c r="K2" s="69"/>
      <c r="M2" s="67"/>
      <c r="N2" s="67"/>
      <c r="O2" s="67"/>
    </row>
    <row r="3" spans="1:15" ht="45" customHeight="1" x14ac:dyDescent="0.25">
      <c r="A3" s="250" t="s">
        <v>468</v>
      </c>
      <c r="B3" s="250"/>
      <c r="C3" s="250"/>
      <c r="D3" s="250"/>
      <c r="E3" s="250"/>
      <c r="F3" s="250"/>
      <c r="G3" s="250"/>
      <c r="H3" s="250"/>
      <c r="I3" s="250"/>
      <c r="J3" s="250"/>
      <c r="K3" s="250"/>
      <c r="L3" s="250"/>
      <c r="M3" s="250"/>
      <c r="N3" s="250"/>
      <c r="O3" s="250"/>
    </row>
    <row r="4" spans="1:15" x14ac:dyDescent="0.25">
      <c r="C4" s="251"/>
      <c r="D4" s="251"/>
      <c r="E4" s="251"/>
      <c r="F4" s="251"/>
      <c r="G4" s="251"/>
      <c r="H4" s="251"/>
      <c r="I4" s="251"/>
      <c r="J4" s="251"/>
      <c r="K4" s="251"/>
      <c r="L4" s="251"/>
      <c r="M4" s="251"/>
    </row>
    <row r="5" spans="1:15" s="1" customFormat="1" ht="30.75" customHeight="1" x14ac:dyDescent="0.2">
      <c r="A5" s="254" t="s">
        <v>15</v>
      </c>
      <c r="B5" s="254" t="s">
        <v>184</v>
      </c>
      <c r="C5" s="321" t="s">
        <v>2</v>
      </c>
      <c r="D5" s="321"/>
      <c r="E5" s="321"/>
      <c r="F5" s="321" t="s">
        <v>13</v>
      </c>
      <c r="G5" s="321"/>
      <c r="H5" s="321"/>
      <c r="I5" s="321"/>
      <c r="J5" s="321" t="s">
        <v>3</v>
      </c>
      <c r="K5" s="321"/>
      <c r="L5" s="321"/>
      <c r="M5" s="254" t="s">
        <v>11</v>
      </c>
      <c r="N5" s="254" t="s">
        <v>12</v>
      </c>
      <c r="O5" s="254" t="s">
        <v>65</v>
      </c>
    </row>
    <row r="6" spans="1:15" s="1" customFormat="1" ht="21.75" customHeight="1" x14ac:dyDescent="0.2">
      <c r="A6" s="255"/>
      <c r="B6" s="255"/>
      <c r="C6" s="321" t="s">
        <v>4</v>
      </c>
      <c r="D6" s="322" t="s">
        <v>5</v>
      </c>
      <c r="E6" s="322"/>
      <c r="F6" s="321" t="s">
        <v>4</v>
      </c>
      <c r="G6" s="318" t="s">
        <v>5</v>
      </c>
      <c r="H6" s="319"/>
      <c r="I6" s="320"/>
      <c r="J6" s="321" t="s">
        <v>4</v>
      </c>
      <c r="K6" s="322" t="s">
        <v>5</v>
      </c>
      <c r="L6" s="322"/>
      <c r="M6" s="255"/>
      <c r="N6" s="255"/>
      <c r="O6" s="255"/>
    </row>
    <row r="7" spans="1:15" s="1" customFormat="1" ht="99.75" x14ac:dyDescent="0.2">
      <c r="A7" s="256"/>
      <c r="B7" s="256"/>
      <c r="C7" s="321"/>
      <c r="D7" s="66" t="s">
        <v>6</v>
      </c>
      <c r="E7" s="66" t="s">
        <v>7</v>
      </c>
      <c r="F7" s="321"/>
      <c r="G7" s="66" t="s">
        <v>14</v>
      </c>
      <c r="H7" s="66" t="s">
        <v>8</v>
      </c>
      <c r="I7" s="66" t="s">
        <v>9</v>
      </c>
      <c r="J7" s="321"/>
      <c r="K7" s="66" t="s">
        <v>10</v>
      </c>
      <c r="L7" s="66" t="s">
        <v>185</v>
      </c>
      <c r="M7" s="256"/>
      <c r="N7" s="256"/>
      <c r="O7" s="256"/>
    </row>
    <row r="8" spans="1:15" s="65" customFormat="1" x14ac:dyDescent="0.25">
      <c r="A8" s="11" t="s">
        <v>44</v>
      </c>
      <c r="B8" s="11" t="s">
        <v>56</v>
      </c>
      <c r="C8" s="19" t="s">
        <v>64</v>
      </c>
      <c r="D8" s="11">
        <v>2</v>
      </c>
      <c r="E8" s="11">
        <v>3</v>
      </c>
      <c r="F8" s="223">
        <v>4</v>
      </c>
      <c r="G8" s="11">
        <v>5</v>
      </c>
      <c r="H8" s="11">
        <v>6</v>
      </c>
      <c r="I8" s="11">
        <v>7</v>
      </c>
      <c r="J8" s="223">
        <v>8</v>
      </c>
      <c r="K8" s="11">
        <v>9</v>
      </c>
      <c r="L8" s="11">
        <v>10</v>
      </c>
      <c r="M8" s="223">
        <v>11</v>
      </c>
      <c r="N8" s="11">
        <v>12</v>
      </c>
      <c r="O8" s="11">
        <v>13</v>
      </c>
    </row>
    <row r="9" spans="1:15" ht="18.75" customHeight="1" x14ac:dyDescent="0.25">
      <c r="A9" s="66" t="s">
        <v>17</v>
      </c>
      <c r="B9" s="247" t="s">
        <v>45</v>
      </c>
      <c r="C9" s="248"/>
      <c r="D9" s="248"/>
      <c r="E9" s="248"/>
      <c r="F9" s="248"/>
      <c r="G9" s="248"/>
      <c r="H9" s="248"/>
      <c r="I9" s="248"/>
      <c r="J9" s="248"/>
      <c r="K9" s="248"/>
      <c r="L9" s="248"/>
      <c r="M9" s="248"/>
      <c r="N9" s="248"/>
      <c r="O9" s="249"/>
    </row>
    <row r="10" spans="1:15" x14ac:dyDescent="0.25">
      <c r="A10" s="4">
        <v>1</v>
      </c>
      <c r="B10" s="5" t="s">
        <v>448</v>
      </c>
      <c r="C10" s="5">
        <f>D10+E10</f>
        <v>79</v>
      </c>
      <c r="D10" s="75">
        <v>26</v>
      </c>
      <c r="E10" s="75">
        <v>53</v>
      </c>
      <c r="F10" s="5">
        <f>G10+H10+I10</f>
        <v>51</v>
      </c>
      <c r="G10" s="75">
        <v>50</v>
      </c>
      <c r="H10" s="75">
        <v>1</v>
      </c>
      <c r="I10" s="76">
        <v>0</v>
      </c>
      <c r="J10" s="5">
        <f>K10+L10</f>
        <v>28</v>
      </c>
      <c r="K10" s="75">
        <v>28</v>
      </c>
      <c r="L10" s="76">
        <v>0</v>
      </c>
      <c r="M10" s="75">
        <v>0</v>
      </c>
      <c r="N10" s="75">
        <v>0</v>
      </c>
      <c r="O10" s="75">
        <v>0</v>
      </c>
    </row>
    <row r="11" spans="1:15" x14ac:dyDescent="0.25">
      <c r="A11" s="4">
        <v>2</v>
      </c>
      <c r="B11" s="5" t="s">
        <v>470</v>
      </c>
      <c r="C11" s="5">
        <f>D11+E11</f>
        <v>1</v>
      </c>
      <c r="D11" s="75">
        <v>0</v>
      </c>
      <c r="E11" s="75">
        <v>1</v>
      </c>
      <c r="F11" s="5">
        <f t="shared" ref="F11:F12" si="0">G11+H11+I11</f>
        <v>0</v>
      </c>
      <c r="G11" s="75">
        <v>0</v>
      </c>
      <c r="H11" s="75">
        <v>0</v>
      </c>
      <c r="I11" s="76">
        <v>0</v>
      </c>
      <c r="J11" s="5">
        <f t="shared" ref="J11:J12" si="1">K11+L11</f>
        <v>1</v>
      </c>
      <c r="K11" s="75">
        <v>1</v>
      </c>
      <c r="L11" s="76">
        <v>0</v>
      </c>
      <c r="M11" s="75">
        <v>0</v>
      </c>
      <c r="N11" s="75">
        <v>0</v>
      </c>
      <c r="O11" s="75">
        <v>0</v>
      </c>
    </row>
    <row r="12" spans="1:15" x14ac:dyDescent="0.25">
      <c r="A12" s="4">
        <v>3</v>
      </c>
      <c r="B12" s="5" t="s">
        <v>450</v>
      </c>
      <c r="C12" s="5">
        <f>D12+E12</f>
        <v>2835</v>
      </c>
      <c r="D12" s="75">
        <v>1803</v>
      </c>
      <c r="E12" s="75">
        <v>1032</v>
      </c>
      <c r="F12" s="5">
        <f t="shared" si="0"/>
        <v>1729</v>
      </c>
      <c r="G12" s="75">
        <v>1102</v>
      </c>
      <c r="H12" s="75">
        <v>627</v>
      </c>
      <c r="I12" s="76">
        <v>0</v>
      </c>
      <c r="J12" s="5">
        <f t="shared" si="1"/>
        <v>1090</v>
      </c>
      <c r="K12" s="75">
        <v>981</v>
      </c>
      <c r="L12" s="76">
        <v>109</v>
      </c>
      <c r="M12" s="75">
        <v>16</v>
      </c>
      <c r="N12" s="75">
        <v>260</v>
      </c>
      <c r="O12" s="75">
        <v>330</v>
      </c>
    </row>
    <row r="13" spans="1:15" x14ac:dyDescent="0.25">
      <c r="A13" s="4">
        <v>4</v>
      </c>
      <c r="B13" s="5" t="s">
        <v>451</v>
      </c>
      <c r="C13" s="5">
        <f t="shared" ref="C13:C19" si="2">D13+E13</f>
        <v>26</v>
      </c>
      <c r="D13" s="75">
        <v>1</v>
      </c>
      <c r="E13" s="75">
        <v>25</v>
      </c>
      <c r="F13" s="5">
        <f t="shared" ref="F13:F22" si="3">G13+H13+I13</f>
        <v>26</v>
      </c>
      <c r="G13" s="75">
        <v>18</v>
      </c>
      <c r="H13" s="75">
        <v>8</v>
      </c>
      <c r="I13" s="76">
        <v>0</v>
      </c>
      <c r="J13" s="5">
        <f t="shared" ref="J13:J22" si="4">K13+L13</f>
        <v>0</v>
      </c>
      <c r="K13" s="75">
        <v>0</v>
      </c>
      <c r="L13" s="76">
        <v>0</v>
      </c>
      <c r="M13" s="75">
        <v>0</v>
      </c>
      <c r="N13" s="75">
        <v>0</v>
      </c>
      <c r="O13" s="87">
        <v>11</v>
      </c>
    </row>
    <row r="14" spans="1:15" x14ac:dyDescent="0.25">
      <c r="A14" s="4">
        <v>5</v>
      </c>
      <c r="B14" s="5" t="s">
        <v>452</v>
      </c>
      <c r="C14" s="5">
        <f t="shared" si="2"/>
        <v>29</v>
      </c>
      <c r="D14" s="75">
        <v>0</v>
      </c>
      <c r="E14" s="75">
        <v>29</v>
      </c>
      <c r="F14" s="5">
        <f t="shared" si="3"/>
        <v>28</v>
      </c>
      <c r="G14" s="75">
        <v>28</v>
      </c>
      <c r="H14" s="75">
        <v>0</v>
      </c>
      <c r="I14" s="76">
        <v>0</v>
      </c>
      <c r="J14" s="5">
        <f t="shared" si="4"/>
        <v>1</v>
      </c>
      <c r="K14" s="75">
        <v>1</v>
      </c>
      <c r="L14" s="76">
        <v>0</v>
      </c>
      <c r="M14" s="75">
        <v>0</v>
      </c>
      <c r="N14" s="75">
        <v>0</v>
      </c>
      <c r="O14" s="75">
        <v>22</v>
      </c>
    </row>
    <row r="15" spans="1:15" x14ac:dyDescent="0.25">
      <c r="A15" s="4">
        <v>6</v>
      </c>
      <c r="B15" s="5" t="s">
        <v>453</v>
      </c>
      <c r="C15" s="5">
        <f t="shared" si="2"/>
        <v>15</v>
      </c>
      <c r="D15" s="75">
        <v>6</v>
      </c>
      <c r="E15" s="75">
        <v>9</v>
      </c>
      <c r="F15" s="5">
        <f t="shared" si="3"/>
        <v>11</v>
      </c>
      <c r="G15" s="75">
        <v>11</v>
      </c>
      <c r="H15" s="75">
        <v>0</v>
      </c>
      <c r="I15" s="76">
        <v>0</v>
      </c>
      <c r="J15" s="5">
        <f t="shared" si="4"/>
        <v>4</v>
      </c>
      <c r="K15" s="75">
        <v>4</v>
      </c>
      <c r="L15" s="76">
        <v>0</v>
      </c>
      <c r="M15" s="75">
        <v>0</v>
      </c>
      <c r="N15" s="75">
        <v>0</v>
      </c>
      <c r="O15" s="75">
        <v>0</v>
      </c>
    </row>
    <row r="16" spans="1:15" x14ac:dyDescent="0.25">
      <c r="A16" s="4">
        <v>7</v>
      </c>
      <c r="B16" s="5" t="s">
        <v>461</v>
      </c>
      <c r="C16" s="5">
        <f t="shared" si="2"/>
        <v>2</v>
      </c>
      <c r="D16" s="75">
        <v>0</v>
      </c>
      <c r="E16" s="75">
        <v>2</v>
      </c>
      <c r="F16" s="5">
        <f t="shared" si="3"/>
        <v>2</v>
      </c>
      <c r="G16" s="75">
        <v>2</v>
      </c>
      <c r="H16" s="75">
        <v>0</v>
      </c>
      <c r="I16" s="76">
        <v>0</v>
      </c>
      <c r="J16" s="5">
        <f t="shared" si="4"/>
        <v>0</v>
      </c>
      <c r="K16" s="75">
        <v>0</v>
      </c>
      <c r="L16" s="76">
        <v>0</v>
      </c>
      <c r="M16" s="75">
        <v>0</v>
      </c>
      <c r="N16" s="75">
        <v>0</v>
      </c>
      <c r="O16" s="75">
        <v>0</v>
      </c>
    </row>
    <row r="17" spans="1:17" x14ac:dyDescent="0.25">
      <c r="A17" s="4">
        <v>8</v>
      </c>
      <c r="B17" s="5" t="s">
        <v>455</v>
      </c>
      <c r="C17" s="5">
        <f t="shared" si="2"/>
        <v>84</v>
      </c>
      <c r="D17" s="75">
        <v>5</v>
      </c>
      <c r="E17" s="75">
        <v>79</v>
      </c>
      <c r="F17" s="5">
        <f t="shared" si="3"/>
        <v>75</v>
      </c>
      <c r="G17" s="75">
        <v>72</v>
      </c>
      <c r="H17" s="75">
        <v>3</v>
      </c>
      <c r="I17" s="76">
        <v>0</v>
      </c>
      <c r="J17" s="5">
        <f t="shared" si="4"/>
        <v>9</v>
      </c>
      <c r="K17" s="75">
        <v>9</v>
      </c>
      <c r="L17" s="76">
        <v>0</v>
      </c>
      <c r="M17" s="75">
        <v>0</v>
      </c>
      <c r="N17" s="75">
        <v>0</v>
      </c>
      <c r="O17" s="75">
        <v>79</v>
      </c>
    </row>
    <row r="18" spans="1:17" x14ac:dyDescent="0.25">
      <c r="A18" s="4">
        <v>9</v>
      </c>
      <c r="B18" s="5" t="s">
        <v>456</v>
      </c>
      <c r="C18" s="5">
        <f t="shared" si="2"/>
        <v>3</v>
      </c>
      <c r="D18" s="75">
        <v>1</v>
      </c>
      <c r="E18" s="75">
        <v>2</v>
      </c>
      <c r="F18" s="5">
        <f t="shared" si="3"/>
        <v>2</v>
      </c>
      <c r="G18" s="75">
        <v>0</v>
      </c>
      <c r="H18" s="75">
        <v>2</v>
      </c>
      <c r="I18" s="76">
        <v>0</v>
      </c>
      <c r="J18" s="5">
        <f t="shared" si="4"/>
        <v>1</v>
      </c>
      <c r="K18" s="75">
        <v>1</v>
      </c>
      <c r="L18" s="76">
        <v>0</v>
      </c>
      <c r="M18" s="75">
        <v>0</v>
      </c>
      <c r="N18" s="75">
        <v>0</v>
      </c>
      <c r="O18" s="75">
        <v>0</v>
      </c>
    </row>
    <row r="19" spans="1:17" x14ac:dyDescent="0.25">
      <c r="A19" s="4">
        <v>10</v>
      </c>
      <c r="B19" s="5" t="s">
        <v>457</v>
      </c>
      <c r="C19" s="5">
        <f t="shared" si="2"/>
        <v>225</v>
      </c>
      <c r="D19" s="75">
        <v>4</v>
      </c>
      <c r="E19" s="75">
        <v>221</v>
      </c>
      <c r="F19" s="5">
        <f t="shared" si="3"/>
        <v>213</v>
      </c>
      <c r="G19" s="75">
        <v>95</v>
      </c>
      <c r="H19" s="75">
        <v>118</v>
      </c>
      <c r="I19" s="76">
        <v>0</v>
      </c>
      <c r="J19" s="5">
        <f t="shared" si="4"/>
        <v>12</v>
      </c>
      <c r="K19" s="75">
        <v>12</v>
      </c>
      <c r="L19" s="76">
        <v>0</v>
      </c>
      <c r="M19" s="75">
        <v>0</v>
      </c>
      <c r="N19" s="75">
        <v>1</v>
      </c>
      <c r="O19" s="75">
        <v>6</v>
      </c>
    </row>
    <row r="20" spans="1:17" x14ac:dyDescent="0.25">
      <c r="A20" s="4">
        <v>11</v>
      </c>
      <c r="B20" s="5" t="s">
        <v>458</v>
      </c>
      <c r="C20" s="5">
        <f>D20+E20</f>
        <v>4</v>
      </c>
      <c r="D20" s="75">
        <v>0</v>
      </c>
      <c r="E20" s="75">
        <v>4</v>
      </c>
      <c r="F20" s="5">
        <f t="shared" si="3"/>
        <v>4</v>
      </c>
      <c r="G20" s="75">
        <v>3</v>
      </c>
      <c r="H20" s="75">
        <v>1</v>
      </c>
      <c r="I20" s="76">
        <v>0</v>
      </c>
      <c r="J20" s="5">
        <f t="shared" si="4"/>
        <v>0</v>
      </c>
      <c r="K20" s="75">
        <v>0</v>
      </c>
      <c r="L20" s="76">
        <v>0</v>
      </c>
      <c r="M20" s="75">
        <v>0</v>
      </c>
      <c r="N20" s="75">
        <v>2</v>
      </c>
      <c r="O20" s="75">
        <v>3</v>
      </c>
    </row>
    <row r="21" spans="1:17" x14ac:dyDescent="0.25">
      <c r="A21" s="4">
        <v>12</v>
      </c>
      <c r="B21" s="5" t="s">
        <v>459</v>
      </c>
      <c r="C21" s="5">
        <f>D21+E21</f>
        <v>105</v>
      </c>
      <c r="D21" s="75">
        <v>12</v>
      </c>
      <c r="E21" s="75">
        <v>93</v>
      </c>
      <c r="F21" s="5">
        <f t="shared" si="3"/>
        <v>74</v>
      </c>
      <c r="G21" s="75">
        <v>62</v>
      </c>
      <c r="H21" s="75">
        <v>12</v>
      </c>
      <c r="I21" s="76">
        <v>0</v>
      </c>
      <c r="J21" s="5">
        <f t="shared" si="4"/>
        <v>31</v>
      </c>
      <c r="K21" s="75">
        <v>31</v>
      </c>
      <c r="L21" s="76">
        <v>0</v>
      </c>
      <c r="M21" s="75">
        <v>0</v>
      </c>
      <c r="N21" s="75">
        <v>5</v>
      </c>
      <c r="O21" s="75">
        <v>27</v>
      </c>
    </row>
    <row r="22" spans="1:17" x14ac:dyDescent="0.25">
      <c r="A22" s="4">
        <v>13</v>
      </c>
      <c r="B22" s="5" t="s">
        <v>460</v>
      </c>
      <c r="C22" s="5">
        <f>D22+E22</f>
        <v>5</v>
      </c>
      <c r="D22" s="75">
        <v>3</v>
      </c>
      <c r="E22" s="75">
        <v>2</v>
      </c>
      <c r="F22" s="5">
        <f t="shared" si="3"/>
        <v>5</v>
      </c>
      <c r="G22" s="75">
        <v>5</v>
      </c>
      <c r="H22" s="75">
        <v>0</v>
      </c>
      <c r="I22" s="76">
        <v>0</v>
      </c>
      <c r="J22" s="5">
        <f t="shared" si="4"/>
        <v>0</v>
      </c>
      <c r="K22" s="75">
        <v>0</v>
      </c>
      <c r="L22" s="76">
        <v>0</v>
      </c>
      <c r="M22" s="75">
        <v>0</v>
      </c>
      <c r="N22" s="75">
        <v>0</v>
      </c>
      <c r="O22" s="75">
        <v>2</v>
      </c>
    </row>
    <row r="23" spans="1:17" x14ac:dyDescent="0.25">
      <c r="A23" s="4"/>
      <c r="B23" s="117" t="s">
        <v>443</v>
      </c>
      <c r="C23" s="166">
        <f t="shared" ref="C23:O23" si="5">SUM(C10:C22)</f>
        <v>3413</v>
      </c>
      <c r="D23" s="166">
        <f t="shared" si="5"/>
        <v>1861</v>
      </c>
      <c r="E23" s="166">
        <f t="shared" si="5"/>
        <v>1552</v>
      </c>
      <c r="F23" s="166">
        <f t="shared" si="5"/>
        <v>2220</v>
      </c>
      <c r="G23" s="166">
        <f t="shared" si="5"/>
        <v>1448</v>
      </c>
      <c r="H23" s="166">
        <f t="shared" si="5"/>
        <v>772</v>
      </c>
      <c r="I23" s="166">
        <f t="shared" si="5"/>
        <v>0</v>
      </c>
      <c r="J23" s="166">
        <f t="shared" si="5"/>
        <v>1177</v>
      </c>
      <c r="K23" s="166">
        <f t="shared" si="5"/>
        <v>1068</v>
      </c>
      <c r="L23" s="166">
        <f t="shared" si="5"/>
        <v>109</v>
      </c>
      <c r="M23" s="166">
        <f t="shared" si="5"/>
        <v>16</v>
      </c>
      <c r="N23" s="166">
        <f t="shared" si="5"/>
        <v>268</v>
      </c>
      <c r="O23" s="166">
        <f t="shared" si="5"/>
        <v>480</v>
      </c>
      <c r="Q23" s="225"/>
    </row>
    <row r="24" spans="1:17" ht="21.75" customHeight="1" x14ac:dyDescent="0.25">
      <c r="A24" s="66" t="s">
        <v>18</v>
      </c>
      <c r="B24" s="247" t="s">
        <v>42</v>
      </c>
      <c r="C24" s="248"/>
      <c r="D24" s="248"/>
      <c r="E24" s="248"/>
      <c r="F24" s="248"/>
      <c r="G24" s="248"/>
      <c r="H24" s="248"/>
      <c r="I24" s="248"/>
      <c r="J24" s="248"/>
      <c r="K24" s="248"/>
      <c r="L24" s="248"/>
      <c r="M24" s="248"/>
      <c r="N24" s="248"/>
      <c r="O24" s="249"/>
    </row>
    <row r="25" spans="1:17" x14ac:dyDescent="0.25">
      <c r="A25" s="6">
        <v>1</v>
      </c>
      <c r="B25" s="5" t="s">
        <v>397</v>
      </c>
      <c r="C25" s="5">
        <f>D25+E25</f>
        <v>658</v>
      </c>
      <c r="D25" s="75">
        <v>15</v>
      </c>
      <c r="E25" s="75">
        <v>643</v>
      </c>
      <c r="F25" s="89">
        <f>G25+H25+I25</f>
        <v>492</v>
      </c>
      <c r="G25" s="75">
        <v>169</v>
      </c>
      <c r="H25" s="75">
        <v>323</v>
      </c>
      <c r="I25" s="76">
        <v>0</v>
      </c>
      <c r="J25" s="91">
        <f t="shared" ref="J25:J31" si="6">K25+L25</f>
        <v>166</v>
      </c>
      <c r="K25" s="75">
        <v>166</v>
      </c>
      <c r="L25" s="76">
        <v>0</v>
      </c>
      <c r="M25" s="75">
        <v>0</v>
      </c>
      <c r="N25" s="76">
        <v>0</v>
      </c>
      <c r="O25" s="75">
        <v>0</v>
      </c>
    </row>
    <row r="26" spans="1:17" x14ac:dyDescent="0.25">
      <c r="A26" s="6">
        <v>2</v>
      </c>
      <c r="B26" s="5" t="s">
        <v>396</v>
      </c>
      <c r="C26" s="5">
        <f>D26+E26</f>
        <v>13</v>
      </c>
      <c r="D26" s="75">
        <v>0</v>
      </c>
      <c r="E26" s="75">
        <v>13</v>
      </c>
      <c r="F26" s="89">
        <f>G26+H26+I26</f>
        <v>13</v>
      </c>
      <c r="G26" s="75">
        <v>13</v>
      </c>
      <c r="H26" s="75">
        <v>0</v>
      </c>
      <c r="I26" s="76">
        <v>0</v>
      </c>
      <c r="J26" s="91">
        <f t="shared" si="6"/>
        <v>0</v>
      </c>
      <c r="K26" s="75">
        <v>0</v>
      </c>
      <c r="L26" s="76">
        <v>0</v>
      </c>
      <c r="M26" s="75">
        <v>0</v>
      </c>
      <c r="N26" s="75">
        <v>0</v>
      </c>
      <c r="O26" s="75">
        <v>0</v>
      </c>
    </row>
    <row r="27" spans="1:17" x14ac:dyDescent="0.25">
      <c r="A27" s="6">
        <v>3</v>
      </c>
      <c r="B27" s="5" t="s">
        <v>34</v>
      </c>
      <c r="C27" s="5">
        <f t="shared" ref="C27:C31" si="7">D27+E27</f>
        <v>2289</v>
      </c>
      <c r="D27" s="82">
        <v>208</v>
      </c>
      <c r="E27" s="82">
        <v>2081</v>
      </c>
      <c r="F27" s="89">
        <f t="shared" ref="F27:F31" si="8">G27+H27+I27</f>
        <v>2087</v>
      </c>
      <c r="G27" s="82">
        <v>0</v>
      </c>
      <c r="H27" s="82">
        <v>2087</v>
      </c>
      <c r="I27" s="83">
        <v>0</v>
      </c>
      <c r="J27" s="91">
        <f>K27+L27</f>
        <v>202</v>
      </c>
      <c r="K27" s="82">
        <v>0</v>
      </c>
      <c r="L27" s="83">
        <v>202</v>
      </c>
      <c r="M27" s="82">
        <v>0</v>
      </c>
      <c r="N27" s="82">
        <v>0</v>
      </c>
      <c r="O27" s="75">
        <v>997</v>
      </c>
    </row>
    <row r="28" spans="1:17" x14ac:dyDescent="0.25">
      <c r="A28" s="6">
        <v>4</v>
      </c>
      <c r="B28" s="5" t="s">
        <v>35</v>
      </c>
      <c r="C28" s="5">
        <f>D28+E28</f>
        <v>114</v>
      </c>
      <c r="D28" s="75">
        <v>0</v>
      </c>
      <c r="E28" s="75">
        <v>114</v>
      </c>
      <c r="F28" s="89">
        <f t="shared" si="8"/>
        <v>114</v>
      </c>
      <c r="G28" s="75">
        <v>0</v>
      </c>
      <c r="H28" s="75">
        <v>114</v>
      </c>
      <c r="I28" s="76">
        <v>0</v>
      </c>
      <c r="J28" s="91">
        <f t="shared" si="6"/>
        <v>0</v>
      </c>
      <c r="K28" s="75">
        <v>0</v>
      </c>
      <c r="L28" s="76">
        <v>0</v>
      </c>
      <c r="M28" s="75">
        <v>0</v>
      </c>
      <c r="N28" s="76">
        <v>0</v>
      </c>
      <c r="O28" s="75">
        <v>0</v>
      </c>
    </row>
    <row r="29" spans="1:17" x14ac:dyDescent="0.25">
      <c r="A29" s="6">
        <v>5</v>
      </c>
      <c r="B29" s="5" t="s">
        <v>36</v>
      </c>
      <c r="C29" s="5">
        <f t="shared" si="7"/>
        <v>129</v>
      </c>
      <c r="D29" s="210">
        <v>9</v>
      </c>
      <c r="E29" s="210">
        <v>120</v>
      </c>
      <c r="F29" s="89">
        <f t="shared" si="8"/>
        <v>123</v>
      </c>
      <c r="G29" s="212">
        <v>117</v>
      </c>
      <c r="H29" s="212">
        <v>6</v>
      </c>
      <c r="I29" s="211">
        <v>0</v>
      </c>
      <c r="J29" s="91">
        <f t="shared" si="6"/>
        <v>6</v>
      </c>
      <c r="K29" s="214">
        <v>6</v>
      </c>
      <c r="L29" s="213">
        <v>0</v>
      </c>
      <c r="M29" s="214">
        <v>0</v>
      </c>
      <c r="N29" s="75">
        <v>8</v>
      </c>
      <c r="O29" s="75">
        <v>0</v>
      </c>
    </row>
    <row r="30" spans="1:17" x14ac:dyDescent="0.25">
      <c r="A30" s="6">
        <v>6</v>
      </c>
      <c r="B30" s="5" t="s">
        <v>37</v>
      </c>
      <c r="C30" s="5">
        <f t="shared" si="7"/>
        <v>92</v>
      </c>
      <c r="D30" s="75">
        <v>8</v>
      </c>
      <c r="E30" s="75">
        <v>84</v>
      </c>
      <c r="F30" s="89">
        <f t="shared" si="8"/>
        <v>87</v>
      </c>
      <c r="G30" s="75">
        <v>87</v>
      </c>
      <c r="H30" s="75">
        <v>0</v>
      </c>
      <c r="I30" s="76">
        <v>0</v>
      </c>
      <c r="J30" s="91">
        <f t="shared" si="6"/>
        <v>5</v>
      </c>
      <c r="K30" s="75">
        <v>5</v>
      </c>
      <c r="L30" s="76">
        <v>0</v>
      </c>
      <c r="M30" s="75">
        <v>0</v>
      </c>
      <c r="N30" s="75">
        <v>2</v>
      </c>
      <c r="O30" s="75">
        <v>0</v>
      </c>
    </row>
    <row r="31" spans="1:17" x14ac:dyDescent="0.25">
      <c r="A31" s="6">
        <v>7</v>
      </c>
      <c r="B31" s="5" t="s">
        <v>445</v>
      </c>
      <c r="C31" s="5">
        <f t="shared" si="7"/>
        <v>1492</v>
      </c>
      <c r="D31" s="75">
        <v>223</v>
      </c>
      <c r="E31" s="75">
        <v>1269</v>
      </c>
      <c r="F31" s="89">
        <f t="shared" si="8"/>
        <v>1265</v>
      </c>
      <c r="G31" s="75">
        <v>0</v>
      </c>
      <c r="H31" s="75">
        <v>1265</v>
      </c>
      <c r="I31" s="76">
        <v>0</v>
      </c>
      <c r="J31" s="91">
        <f t="shared" si="6"/>
        <v>227</v>
      </c>
      <c r="K31" s="75">
        <v>227</v>
      </c>
      <c r="L31" s="76">
        <v>0</v>
      </c>
      <c r="M31" s="75">
        <v>0</v>
      </c>
      <c r="N31" s="75">
        <v>4</v>
      </c>
      <c r="O31" s="75">
        <v>0</v>
      </c>
    </row>
    <row r="32" spans="1:17" s="165" customFormat="1" x14ac:dyDescent="0.25">
      <c r="A32" s="68"/>
      <c r="B32" s="8" t="s">
        <v>400</v>
      </c>
      <c r="C32" s="8">
        <f>SUM(C25:C31)</f>
        <v>4787</v>
      </c>
      <c r="D32" s="8">
        <f t="shared" ref="D32:O32" si="9">SUM(D25:D31)</f>
        <v>463</v>
      </c>
      <c r="E32" s="8">
        <f t="shared" si="9"/>
        <v>4324</v>
      </c>
      <c r="F32" s="8">
        <f t="shared" si="9"/>
        <v>4181</v>
      </c>
      <c r="G32" s="8">
        <f t="shared" si="9"/>
        <v>386</v>
      </c>
      <c r="H32" s="8">
        <f t="shared" si="9"/>
        <v>3795</v>
      </c>
      <c r="I32" s="8">
        <f t="shared" si="9"/>
        <v>0</v>
      </c>
      <c r="J32" s="8">
        <f t="shared" si="9"/>
        <v>606</v>
      </c>
      <c r="K32" s="8">
        <f t="shared" si="9"/>
        <v>404</v>
      </c>
      <c r="L32" s="8">
        <f t="shared" si="9"/>
        <v>202</v>
      </c>
      <c r="M32" s="8">
        <f t="shared" si="9"/>
        <v>0</v>
      </c>
      <c r="N32" s="8">
        <f t="shared" si="9"/>
        <v>14</v>
      </c>
      <c r="O32" s="8">
        <f t="shared" si="9"/>
        <v>997</v>
      </c>
    </row>
    <row r="33" spans="1:23" x14ac:dyDescent="0.25">
      <c r="A33" s="5"/>
      <c r="B33" s="68" t="s">
        <v>38</v>
      </c>
      <c r="C33" s="166">
        <f t="shared" ref="C33:O33" si="10">C32+C23</f>
        <v>8200</v>
      </c>
      <c r="D33" s="166">
        <f t="shared" si="10"/>
        <v>2324</v>
      </c>
      <c r="E33" s="166">
        <f t="shared" si="10"/>
        <v>5876</v>
      </c>
      <c r="F33" s="166">
        <f t="shared" si="10"/>
        <v>6401</v>
      </c>
      <c r="G33" s="166">
        <f t="shared" si="10"/>
        <v>1834</v>
      </c>
      <c r="H33" s="166">
        <f t="shared" si="10"/>
        <v>4567</v>
      </c>
      <c r="I33" s="166">
        <f t="shared" si="10"/>
        <v>0</v>
      </c>
      <c r="J33" s="166">
        <f t="shared" si="10"/>
        <v>1783</v>
      </c>
      <c r="K33" s="166">
        <f t="shared" si="10"/>
        <v>1472</v>
      </c>
      <c r="L33" s="166">
        <f t="shared" si="10"/>
        <v>311</v>
      </c>
      <c r="M33" s="166">
        <f t="shared" si="10"/>
        <v>16</v>
      </c>
      <c r="N33" s="166">
        <f t="shared" si="10"/>
        <v>282</v>
      </c>
      <c r="O33" s="166">
        <f t="shared" si="10"/>
        <v>1477</v>
      </c>
    </row>
    <row r="34" spans="1:23" x14ac:dyDescent="0.25">
      <c r="A34" s="29"/>
      <c r="B34" s="42"/>
      <c r="C34" s="90"/>
      <c r="D34" s="90"/>
      <c r="E34" s="90"/>
      <c r="F34" s="90"/>
      <c r="G34" s="90">
        <f>G33+H33</f>
        <v>6401</v>
      </c>
      <c r="H34" s="90"/>
      <c r="I34" s="90"/>
      <c r="J34" s="90"/>
      <c r="K34" s="90"/>
      <c r="L34" s="90"/>
      <c r="M34" s="90"/>
      <c r="N34" s="90"/>
      <c r="O34" s="90"/>
      <c r="S34" s="179"/>
      <c r="T34" s="179"/>
      <c r="U34" s="179"/>
      <c r="V34" s="179"/>
      <c r="W34" s="179"/>
    </row>
    <row r="35" spans="1:23" x14ac:dyDescent="0.25">
      <c r="F35" t="s">
        <v>390</v>
      </c>
      <c r="G35">
        <f>G34/F33*100</f>
        <v>100</v>
      </c>
      <c r="H35" t="s">
        <v>391</v>
      </c>
      <c r="S35" s="179"/>
      <c r="T35" s="180"/>
      <c r="U35" s="180"/>
      <c r="V35" s="179"/>
      <c r="W35" s="179"/>
    </row>
    <row r="36" spans="1:23" x14ac:dyDescent="0.25">
      <c r="B36" s="70"/>
      <c r="C36" s="70"/>
      <c r="D36" s="70"/>
      <c r="E36" s="70"/>
      <c r="F36" s="70"/>
      <c r="G36" s="70"/>
      <c r="H36" s="70"/>
      <c r="I36" s="70"/>
      <c r="J36" s="70"/>
      <c r="K36" s="70"/>
      <c r="L36" s="70"/>
      <c r="M36" s="70"/>
      <c r="N36" s="70"/>
      <c r="O36" s="70"/>
      <c r="S36" s="179"/>
      <c r="T36" s="179"/>
      <c r="U36" s="179"/>
      <c r="V36" s="179"/>
      <c r="W36" s="179"/>
    </row>
    <row r="37" spans="1:23" x14ac:dyDescent="0.25">
      <c r="S37" s="179"/>
      <c r="T37" s="179"/>
      <c r="U37" s="179"/>
      <c r="V37" s="179"/>
      <c r="W37" s="179"/>
    </row>
  </sheetData>
  <mergeCells count="20">
    <mergeCell ref="A1:B1"/>
    <mergeCell ref="A2:B2"/>
    <mergeCell ref="A3:O3"/>
    <mergeCell ref="C4:M4"/>
    <mergeCell ref="A5:A7"/>
    <mergeCell ref="B5:B7"/>
    <mergeCell ref="C5:E5"/>
    <mergeCell ref="F5:I5"/>
    <mergeCell ref="J5:L5"/>
    <mergeCell ref="M5:M7"/>
    <mergeCell ref="N5:N7"/>
    <mergeCell ref="O5:O7"/>
    <mergeCell ref="C6:C7"/>
    <mergeCell ref="D6:E6"/>
    <mergeCell ref="F6:F7"/>
    <mergeCell ref="G6:I6"/>
    <mergeCell ref="J6:J7"/>
    <mergeCell ref="K6:L6"/>
    <mergeCell ref="B9:O9"/>
    <mergeCell ref="B24:O24"/>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4" zoomScale="93" zoomScaleNormal="93" workbookViewId="0">
      <pane xSplit="15" ySplit="1" topLeftCell="P11" activePane="bottomRight" state="frozen"/>
      <selection activeCell="A4" sqref="A4"/>
      <selection pane="topRight" activeCell="P4" sqref="P4"/>
      <selection pane="bottomLeft" activeCell="A5" sqref="A5"/>
      <selection pane="bottomRight" activeCell="G10" sqref="G10"/>
    </sheetView>
  </sheetViews>
  <sheetFormatPr defaultRowHeight="15" x14ac:dyDescent="0.25"/>
  <cols>
    <col min="1" max="1" width="5.140625" customWidth="1"/>
    <col min="2" max="2" width="29.425781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53" t="s">
        <v>371</v>
      </c>
      <c r="B1" s="253"/>
      <c r="C1" s="69"/>
      <c r="D1" s="69"/>
      <c r="E1" s="69"/>
      <c r="F1" s="69"/>
      <c r="G1" s="69"/>
      <c r="H1" s="69"/>
      <c r="I1" s="69"/>
      <c r="J1" s="69"/>
      <c r="K1" s="69"/>
      <c r="M1" s="67"/>
      <c r="N1" s="252" t="s">
        <v>20</v>
      </c>
      <c r="O1" s="252"/>
    </row>
    <row r="2" spans="1:15" x14ac:dyDescent="0.25">
      <c r="A2" s="253" t="s">
        <v>372</v>
      </c>
      <c r="B2" s="253"/>
      <c r="C2" s="69"/>
      <c r="D2" s="69"/>
      <c r="E2" s="69"/>
      <c r="F2" s="69"/>
      <c r="G2" s="69"/>
      <c r="H2" s="69"/>
      <c r="I2" s="69"/>
      <c r="J2" s="69"/>
      <c r="K2" s="69"/>
      <c r="M2" s="67"/>
      <c r="N2" s="67"/>
      <c r="O2" s="67"/>
    </row>
    <row r="3" spans="1:15" ht="48.75" customHeight="1" x14ac:dyDescent="0.25">
      <c r="A3" s="250" t="s">
        <v>447</v>
      </c>
      <c r="B3" s="250"/>
      <c r="C3" s="250"/>
      <c r="D3" s="250"/>
      <c r="E3" s="250"/>
      <c r="F3" s="250"/>
      <c r="G3" s="250"/>
      <c r="H3" s="250"/>
      <c r="I3" s="250"/>
      <c r="J3" s="250"/>
      <c r="K3" s="250"/>
      <c r="L3" s="250"/>
      <c r="M3" s="250"/>
      <c r="N3" s="250"/>
      <c r="O3" s="250"/>
    </row>
    <row r="4" spans="1:15" ht="1.5" customHeight="1" x14ac:dyDescent="0.25">
      <c r="C4" s="251"/>
      <c r="D4" s="251"/>
      <c r="E4" s="251"/>
      <c r="F4" s="251"/>
      <c r="G4" s="251"/>
      <c r="H4" s="251"/>
      <c r="I4" s="251"/>
      <c r="J4" s="251"/>
      <c r="K4" s="251"/>
      <c r="L4" s="251"/>
      <c r="M4" s="251"/>
    </row>
    <row r="5" spans="1:15" s="1" customFormat="1" ht="30" customHeight="1" x14ac:dyDescent="0.2">
      <c r="A5" s="244" t="s">
        <v>15</v>
      </c>
      <c r="B5" s="244" t="s">
        <v>180</v>
      </c>
      <c r="C5" s="237" t="s">
        <v>2</v>
      </c>
      <c r="D5" s="237"/>
      <c r="E5" s="237"/>
      <c r="F5" s="237" t="s">
        <v>13</v>
      </c>
      <c r="G5" s="237"/>
      <c r="H5" s="237"/>
      <c r="I5" s="237"/>
      <c r="J5" s="237" t="s">
        <v>3</v>
      </c>
      <c r="K5" s="237"/>
      <c r="L5" s="237"/>
      <c r="M5" s="244" t="s">
        <v>11</v>
      </c>
      <c r="N5" s="244" t="s">
        <v>12</v>
      </c>
      <c r="O5" s="244" t="s">
        <v>65</v>
      </c>
    </row>
    <row r="6" spans="1:15" s="1" customFormat="1" ht="14.25" x14ac:dyDescent="0.2">
      <c r="A6" s="245"/>
      <c r="B6" s="245"/>
      <c r="C6" s="237" t="s">
        <v>4</v>
      </c>
      <c r="D6" s="241" t="s">
        <v>5</v>
      </c>
      <c r="E6" s="241"/>
      <c r="F6" s="237" t="s">
        <v>4</v>
      </c>
      <c r="G6" s="238" t="s">
        <v>5</v>
      </c>
      <c r="H6" s="239"/>
      <c r="I6" s="240"/>
      <c r="J6" s="237" t="s">
        <v>4</v>
      </c>
      <c r="K6" s="241" t="s">
        <v>5</v>
      </c>
      <c r="L6" s="241"/>
      <c r="M6" s="245"/>
      <c r="N6" s="245"/>
      <c r="O6" s="245"/>
    </row>
    <row r="7" spans="1:15" s="1" customFormat="1" ht="87.75" customHeight="1" x14ac:dyDescent="0.2">
      <c r="A7" s="246"/>
      <c r="B7" s="246"/>
      <c r="C7" s="237"/>
      <c r="D7" s="27" t="s">
        <v>6</v>
      </c>
      <c r="E7" s="27" t="s">
        <v>7</v>
      </c>
      <c r="F7" s="237"/>
      <c r="G7" s="27" t="s">
        <v>14</v>
      </c>
      <c r="H7" s="27" t="s">
        <v>8</v>
      </c>
      <c r="I7" s="27" t="s">
        <v>9</v>
      </c>
      <c r="J7" s="237"/>
      <c r="K7" s="27" t="s">
        <v>10</v>
      </c>
      <c r="L7" s="27" t="s">
        <v>185</v>
      </c>
      <c r="M7" s="246"/>
      <c r="N7" s="246"/>
      <c r="O7" s="246"/>
    </row>
    <row r="8" spans="1:15"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453</v>
      </c>
      <c r="D9" s="230">
        <v>39</v>
      </c>
      <c r="E9" s="230">
        <v>414</v>
      </c>
      <c r="F9" s="5">
        <f>G9+H9+I9</f>
        <v>421</v>
      </c>
      <c r="G9" s="231">
        <v>392</v>
      </c>
      <c r="H9" s="231">
        <v>29</v>
      </c>
      <c r="I9" s="232">
        <v>0</v>
      </c>
      <c r="J9" s="5">
        <f>K9+L9</f>
        <v>32</v>
      </c>
      <c r="K9" s="233">
        <v>22</v>
      </c>
      <c r="L9" s="234">
        <v>10</v>
      </c>
      <c r="M9" s="235">
        <v>0</v>
      </c>
      <c r="N9" s="236">
        <v>7</v>
      </c>
      <c r="O9" s="5">
        <v>191</v>
      </c>
    </row>
    <row r="10" spans="1:15" x14ac:dyDescent="0.25">
      <c r="A10" s="6">
        <v>2</v>
      </c>
      <c r="B10" s="5" t="s">
        <v>191</v>
      </c>
      <c r="C10" s="5">
        <f>F10+J10+M10</f>
        <v>326</v>
      </c>
      <c r="D10" s="230">
        <v>23</v>
      </c>
      <c r="E10" s="230">
        <v>303</v>
      </c>
      <c r="F10" s="5">
        <f>G10+H10+I10</f>
        <v>308</v>
      </c>
      <c r="G10" s="231">
        <v>305</v>
      </c>
      <c r="H10" s="231">
        <v>3</v>
      </c>
      <c r="I10" s="232">
        <v>0</v>
      </c>
      <c r="J10" s="5">
        <f t="shared" ref="J10:J24" si="0">K10+L10</f>
        <v>18</v>
      </c>
      <c r="K10" s="233">
        <v>15</v>
      </c>
      <c r="L10" s="234">
        <v>3</v>
      </c>
      <c r="M10" s="235">
        <v>0</v>
      </c>
      <c r="N10" s="236">
        <v>3</v>
      </c>
      <c r="O10" s="5">
        <v>85</v>
      </c>
    </row>
    <row r="11" spans="1:15" x14ac:dyDescent="0.25">
      <c r="A11" s="6">
        <v>3</v>
      </c>
      <c r="B11" s="5" t="s">
        <v>192</v>
      </c>
      <c r="C11" s="5">
        <f t="shared" ref="C11:C24" si="1">F11+J11+M11</f>
        <v>272</v>
      </c>
      <c r="D11" s="230">
        <v>86</v>
      </c>
      <c r="E11" s="230">
        <v>186</v>
      </c>
      <c r="F11" s="5">
        <f t="shared" ref="F11:F24" si="2">G11+H11+I11</f>
        <v>230</v>
      </c>
      <c r="G11" s="231">
        <v>205</v>
      </c>
      <c r="H11" s="231">
        <v>25</v>
      </c>
      <c r="I11" s="232">
        <v>0</v>
      </c>
      <c r="J11" s="5">
        <f t="shared" si="0"/>
        <v>41</v>
      </c>
      <c r="K11" s="233">
        <v>36</v>
      </c>
      <c r="L11" s="234">
        <v>5</v>
      </c>
      <c r="M11" s="235">
        <v>1</v>
      </c>
      <c r="N11" s="236">
        <v>36</v>
      </c>
      <c r="O11" s="5">
        <v>52</v>
      </c>
    </row>
    <row r="12" spans="1:15" x14ac:dyDescent="0.25">
      <c r="A12" s="6">
        <v>4</v>
      </c>
      <c r="B12" s="5" t="s">
        <v>193</v>
      </c>
      <c r="C12" s="5">
        <f t="shared" si="1"/>
        <v>354</v>
      </c>
      <c r="D12" s="230">
        <v>63</v>
      </c>
      <c r="E12" s="230">
        <v>291</v>
      </c>
      <c r="F12" s="5">
        <f t="shared" si="2"/>
        <v>331</v>
      </c>
      <c r="G12" s="231">
        <v>320</v>
      </c>
      <c r="H12" s="231">
        <v>11</v>
      </c>
      <c r="I12" s="232">
        <v>0</v>
      </c>
      <c r="J12" s="5">
        <f t="shared" si="0"/>
        <v>23</v>
      </c>
      <c r="K12" s="233">
        <v>17</v>
      </c>
      <c r="L12" s="234">
        <v>6</v>
      </c>
      <c r="M12" s="235">
        <v>0</v>
      </c>
      <c r="N12" s="236">
        <v>21</v>
      </c>
      <c r="O12" s="5">
        <v>14</v>
      </c>
    </row>
    <row r="13" spans="1:15" x14ac:dyDescent="0.25">
      <c r="A13" s="6">
        <v>5</v>
      </c>
      <c r="B13" s="5" t="s">
        <v>194</v>
      </c>
      <c r="C13" s="5">
        <f t="shared" si="1"/>
        <v>278</v>
      </c>
      <c r="D13" s="230">
        <v>14</v>
      </c>
      <c r="E13" s="230">
        <v>264</v>
      </c>
      <c r="F13" s="5">
        <f t="shared" si="2"/>
        <v>271</v>
      </c>
      <c r="G13" s="231">
        <v>262</v>
      </c>
      <c r="H13" s="231">
        <v>9</v>
      </c>
      <c r="I13" s="232">
        <v>0</v>
      </c>
      <c r="J13" s="5">
        <f t="shared" si="0"/>
        <v>7</v>
      </c>
      <c r="K13" s="233">
        <v>7</v>
      </c>
      <c r="L13" s="234">
        <v>0</v>
      </c>
      <c r="M13" s="235">
        <v>0</v>
      </c>
      <c r="N13" s="236">
        <v>8</v>
      </c>
      <c r="O13" s="5">
        <v>69</v>
      </c>
    </row>
    <row r="14" spans="1:15" x14ac:dyDescent="0.25">
      <c r="A14" s="6">
        <v>6</v>
      </c>
      <c r="B14" s="5" t="s">
        <v>195</v>
      </c>
      <c r="C14" s="5">
        <f t="shared" si="1"/>
        <v>332</v>
      </c>
      <c r="D14" s="230">
        <v>75</v>
      </c>
      <c r="E14" s="230">
        <v>257</v>
      </c>
      <c r="F14" s="5">
        <f t="shared" si="2"/>
        <v>290</v>
      </c>
      <c r="G14" s="231">
        <v>267</v>
      </c>
      <c r="H14" s="231">
        <v>23</v>
      </c>
      <c r="I14" s="232">
        <v>0</v>
      </c>
      <c r="J14" s="5">
        <f t="shared" si="0"/>
        <v>42</v>
      </c>
      <c r="K14" s="233">
        <v>42</v>
      </c>
      <c r="L14" s="234">
        <v>0</v>
      </c>
      <c r="M14" s="235">
        <v>0</v>
      </c>
      <c r="N14" s="236">
        <v>13</v>
      </c>
      <c r="O14" s="5">
        <v>105</v>
      </c>
    </row>
    <row r="15" spans="1:15" x14ac:dyDescent="0.25">
      <c r="A15" s="6">
        <v>7</v>
      </c>
      <c r="B15" s="5" t="s">
        <v>196</v>
      </c>
      <c r="C15" s="5">
        <f t="shared" si="1"/>
        <v>389</v>
      </c>
      <c r="D15" s="230">
        <v>17</v>
      </c>
      <c r="E15" s="230">
        <v>372</v>
      </c>
      <c r="F15" s="5">
        <f t="shared" si="2"/>
        <v>377</v>
      </c>
      <c r="G15" s="231">
        <v>372</v>
      </c>
      <c r="H15" s="231">
        <v>5</v>
      </c>
      <c r="I15" s="232">
        <v>0</v>
      </c>
      <c r="J15" s="5">
        <f t="shared" si="0"/>
        <v>11</v>
      </c>
      <c r="K15" s="233">
        <v>9</v>
      </c>
      <c r="L15" s="234">
        <v>2</v>
      </c>
      <c r="M15" s="235">
        <v>1</v>
      </c>
      <c r="N15" s="236">
        <v>6</v>
      </c>
      <c r="O15" s="5">
        <v>29</v>
      </c>
    </row>
    <row r="16" spans="1:15" x14ac:dyDescent="0.25">
      <c r="A16" s="6">
        <v>8</v>
      </c>
      <c r="B16" s="5" t="s">
        <v>197</v>
      </c>
      <c r="C16" s="5">
        <f t="shared" si="1"/>
        <v>300</v>
      </c>
      <c r="D16" s="230">
        <v>31</v>
      </c>
      <c r="E16" s="230">
        <v>269</v>
      </c>
      <c r="F16" s="5">
        <f t="shared" si="2"/>
        <v>291</v>
      </c>
      <c r="G16" s="231">
        <v>270</v>
      </c>
      <c r="H16" s="231">
        <v>21</v>
      </c>
      <c r="I16" s="232">
        <v>0</v>
      </c>
      <c r="J16" s="5">
        <f t="shared" si="0"/>
        <v>8</v>
      </c>
      <c r="K16" s="233">
        <v>7</v>
      </c>
      <c r="L16" s="234">
        <v>1</v>
      </c>
      <c r="M16" s="235">
        <v>1</v>
      </c>
      <c r="N16" s="236">
        <v>10</v>
      </c>
      <c r="O16" s="5">
        <v>103</v>
      </c>
    </row>
    <row r="17" spans="1:16" x14ac:dyDescent="0.25">
      <c r="A17" s="6">
        <v>9</v>
      </c>
      <c r="B17" s="5" t="s">
        <v>198</v>
      </c>
      <c r="C17" s="5">
        <f t="shared" si="1"/>
        <v>178</v>
      </c>
      <c r="D17" s="230">
        <v>31</v>
      </c>
      <c r="E17" s="230">
        <v>147</v>
      </c>
      <c r="F17" s="5">
        <f t="shared" si="2"/>
        <v>160</v>
      </c>
      <c r="G17" s="231">
        <v>157</v>
      </c>
      <c r="H17" s="231">
        <v>3</v>
      </c>
      <c r="I17" s="232">
        <v>0</v>
      </c>
      <c r="J17" s="5">
        <f t="shared" si="0"/>
        <v>18</v>
      </c>
      <c r="K17" s="233">
        <v>18</v>
      </c>
      <c r="L17" s="234">
        <v>0</v>
      </c>
      <c r="M17" s="235">
        <v>0</v>
      </c>
      <c r="N17" s="236">
        <v>6</v>
      </c>
      <c r="O17" s="5">
        <v>84</v>
      </c>
    </row>
    <row r="18" spans="1:16" x14ac:dyDescent="0.25">
      <c r="A18" s="6">
        <v>10</v>
      </c>
      <c r="B18" s="5" t="s">
        <v>199</v>
      </c>
      <c r="C18" s="5">
        <f t="shared" si="1"/>
        <v>399</v>
      </c>
      <c r="D18" s="230">
        <v>44</v>
      </c>
      <c r="E18" s="230">
        <v>355</v>
      </c>
      <c r="F18" s="5">
        <f t="shared" si="2"/>
        <v>380</v>
      </c>
      <c r="G18" s="231">
        <v>373</v>
      </c>
      <c r="H18" s="231">
        <v>7</v>
      </c>
      <c r="I18" s="232">
        <v>0</v>
      </c>
      <c r="J18" s="5">
        <f t="shared" si="0"/>
        <v>19</v>
      </c>
      <c r="K18" s="233">
        <v>15</v>
      </c>
      <c r="L18" s="234">
        <v>4</v>
      </c>
      <c r="M18" s="235">
        <v>0</v>
      </c>
      <c r="N18" s="236">
        <v>21</v>
      </c>
      <c r="O18" s="5">
        <v>68</v>
      </c>
    </row>
    <row r="19" spans="1:16" x14ac:dyDescent="0.25">
      <c r="A19" s="6">
        <v>11</v>
      </c>
      <c r="B19" s="5" t="s">
        <v>200</v>
      </c>
      <c r="C19" s="5">
        <f t="shared" si="1"/>
        <v>329</v>
      </c>
      <c r="D19" s="230">
        <v>59</v>
      </c>
      <c r="E19" s="230">
        <v>270</v>
      </c>
      <c r="F19" s="5">
        <f t="shared" si="2"/>
        <v>302</v>
      </c>
      <c r="G19" s="231">
        <v>267</v>
      </c>
      <c r="H19" s="231">
        <v>35</v>
      </c>
      <c r="I19" s="232">
        <v>0</v>
      </c>
      <c r="J19" s="5">
        <f t="shared" si="0"/>
        <v>27</v>
      </c>
      <c r="K19" s="233">
        <v>25</v>
      </c>
      <c r="L19" s="234">
        <v>2</v>
      </c>
      <c r="M19" s="235">
        <v>0</v>
      </c>
      <c r="N19" s="236">
        <v>24</v>
      </c>
      <c r="O19" s="5">
        <v>54</v>
      </c>
    </row>
    <row r="20" spans="1:16" x14ac:dyDescent="0.25">
      <c r="A20" s="6">
        <v>12</v>
      </c>
      <c r="B20" s="5" t="s">
        <v>201</v>
      </c>
      <c r="C20" s="5">
        <f t="shared" si="1"/>
        <v>336</v>
      </c>
      <c r="D20" s="230">
        <v>25</v>
      </c>
      <c r="E20" s="230">
        <v>311</v>
      </c>
      <c r="F20" s="5">
        <f t="shared" si="2"/>
        <v>317</v>
      </c>
      <c r="G20" s="231">
        <v>313</v>
      </c>
      <c r="H20" s="231">
        <v>4</v>
      </c>
      <c r="I20" s="232">
        <v>0</v>
      </c>
      <c r="J20" s="5">
        <f t="shared" si="0"/>
        <v>19</v>
      </c>
      <c r="K20" s="233">
        <v>18</v>
      </c>
      <c r="L20" s="234">
        <v>1</v>
      </c>
      <c r="M20" s="235">
        <v>0</v>
      </c>
      <c r="N20" s="236">
        <v>14</v>
      </c>
      <c r="O20" s="5">
        <v>56</v>
      </c>
    </row>
    <row r="21" spans="1:16" x14ac:dyDescent="0.25">
      <c r="A21" s="6">
        <v>13</v>
      </c>
      <c r="B21" s="5" t="s">
        <v>202</v>
      </c>
      <c r="C21" s="5">
        <f t="shared" si="1"/>
        <v>345</v>
      </c>
      <c r="D21" s="230">
        <v>54</v>
      </c>
      <c r="E21" s="230">
        <v>291</v>
      </c>
      <c r="F21" s="5">
        <f t="shared" si="2"/>
        <v>299</v>
      </c>
      <c r="G21" s="231">
        <v>295</v>
      </c>
      <c r="H21" s="231">
        <v>4</v>
      </c>
      <c r="I21" s="232">
        <v>0</v>
      </c>
      <c r="J21" s="5">
        <f t="shared" si="0"/>
        <v>44</v>
      </c>
      <c r="K21" s="233">
        <v>36</v>
      </c>
      <c r="L21" s="234">
        <v>8</v>
      </c>
      <c r="M21" s="235">
        <v>2</v>
      </c>
      <c r="N21" s="236">
        <v>9</v>
      </c>
      <c r="O21" s="5">
        <v>44</v>
      </c>
      <c r="P21" s="221">
        <v>9</v>
      </c>
    </row>
    <row r="22" spans="1:16" x14ac:dyDescent="0.25">
      <c r="A22" s="6">
        <v>14</v>
      </c>
      <c r="B22" s="5" t="s">
        <v>203</v>
      </c>
      <c r="C22" s="5">
        <f t="shared" si="1"/>
        <v>88</v>
      </c>
      <c r="D22" s="230">
        <v>13</v>
      </c>
      <c r="E22" s="230">
        <v>75</v>
      </c>
      <c r="F22" s="5">
        <f t="shared" si="2"/>
        <v>76</v>
      </c>
      <c r="G22" s="231">
        <v>56</v>
      </c>
      <c r="H22" s="231">
        <v>20</v>
      </c>
      <c r="I22" s="232">
        <v>0</v>
      </c>
      <c r="J22" s="5">
        <f t="shared" si="0"/>
        <v>12</v>
      </c>
      <c r="K22" s="233">
        <v>11</v>
      </c>
      <c r="L22" s="234">
        <v>1</v>
      </c>
      <c r="M22" s="235">
        <v>0</v>
      </c>
      <c r="N22" s="236">
        <v>2</v>
      </c>
      <c r="O22" s="5">
        <v>22</v>
      </c>
    </row>
    <row r="23" spans="1:16" x14ac:dyDescent="0.25">
      <c r="A23" s="6">
        <v>15</v>
      </c>
      <c r="B23" s="5" t="s">
        <v>204</v>
      </c>
      <c r="C23" s="5">
        <f t="shared" si="1"/>
        <v>93</v>
      </c>
      <c r="D23" s="230">
        <v>14</v>
      </c>
      <c r="E23" s="230">
        <v>79</v>
      </c>
      <c r="F23" s="5">
        <f t="shared" si="2"/>
        <v>70</v>
      </c>
      <c r="G23" s="231">
        <v>66</v>
      </c>
      <c r="H23" s="231">
        <v>4</v>
      </c>
      <c r="I23" s="232">
        <v>0</v>
      </c>
      <c r="J23" s="5">
        <f t="shared" si="0"/>
        <v>22</v>
      </c>
      <c r="K23" s="233">
        <v>22</v>
      </c>
      <c r="L23" s="234">
        <v>0</v>
      </c>
      <c r="M23" s="235">
        <v>1</v>
      </c>
      <c r="N23" s="236">
        <v>3</v>
      </c>
      <c r="O23" s="5">
        <v>27</v>
      </c>
    </row>
    <row r="24" spans="1:16" x14ac:dyDescent="0.25">
      <c r="A24" s="6">
        <v>16</v>
      </c>
      <c r="B24" s="5" t="s">
        <v>205</v>
      </c>
      <c r="C24" s="5">
        <f t="shared" si="1"/>
        <v>70</v>
      </c>
      <c r="D24" s="230">
        <v>0</v>
      </c>
      <c r="E24" s="230">
        <v>70</v>
      </c>
      <c r="F24" s="5">
        <f t="shared" si="2"/>
        <v>66</v>
      </c>
      <c r="G24" s="231">
        <v>62</v>
      </c>
      <c r="H24" s="231">
        <v>4</v>
      </c>
      <c r="I24" s="232">
        <v>0</v>
      </c>
      <c r="J24" s="5">
        <f t="shared" si="0"/>
        <v>4</v>
      </c>
      <c r="K24" s="233">
        <v>4</v>
      </c>
      <c r="L24" s="234">
        <v>0</v>
      </c>
      <c r="M24" s="235">
        <v>0</v>
      </c>
      <c r="N24" s="236">
        <v>0</v>
      </c>
      <c r="O24" s="5">
        <v>18</v>
      </c>
    </row>
    <row r="25" spans="1:16" x14ac:dyDescent="0.25">
      <c r="A25" s="6"/>
      <c r="B25" s="68" t="s">
        <v>186</v>
      </c>
      <c r="C25" s="8">
        <f t="shared" ref="C25:O25" si="3">SUM(C9:C24)</f>
        <v>4542</v>
      </c>
      <c r="D25" s="8">
        <f t="shared" si="3"/>
        <v>588</v>
      </c>
      <c r="E25" s="8">
        <f t="shared" si="3"/>
        <v>3954</v>
      </c>
      <c r="F25" s="8">
        <f t="shared" si="3"/>
        <v>4189</v>
      </c>
      <c r="G25" s="8">
        <f t="shared" si="3"/>
        <v>3982</v>
      </c>
      <c r="H25" s="8">
        <f t="shared" si="3"/>
        <v>207</v>
      </c>
      <c r="I25" s="8">
        <f t="shared" si="3"/>
        <v>0</v>
      </c>
      <c r="J25" s="8">
        <f t="shared" si="3"/>
        <v>347</v>
      </c>
      <c r="K25" s="8">
        <f t="shared" si="3"/>
        <v>304</v>
      </c>
      <c r="L25" s="8">
        <f t="shared" si="3"/>
        <v>43</v>
      </c>
      <c r="M25" s="8">
        <f t="shared" si="3"/>
        <v>6</v>
      </c>
      <c r="N25" s="8">
        <f t="shared" si="3"/>
        <v>183</v>
      </c>
      <c r="O25" s="8">
        <f t="shared" si="3"/>
        <v>1021</v>
      </c>
    </row>
    <row r="26" spans="1:16" ht="20.25" customHeight="1" x14ac:dyDescent="0.25">
      <c r="G26">
        <f>G25+H25</f>
        <v>4189</v>
      </c>
      <c r="L26" s="267"/>
      <c r="M26" s="267"/>
      <c r="N26" s="267"/>
      <c r="O26" s="267"/>
    </row>
    <row r="27" spans="1:16" x14ac:dyDescent="0.25">
      <c r="G27">
        <f>G26/F25*100</f>
        <v>100</v>
      </c>
    </row>
    <row r="31" spans="1:16" ht="15.75" x14ac:dyDescent="0.25">
      <c r="L31" s="267"/>
      <c r="M31" s="267"/>
      <c r="N31" s="267"/>
      <c r="O31" s="267"/>
    </row>
  </sheetData>
  <mergeCells count="21">
    <mergeCell ref="L26:O26"/>
    <mergeCell ref="L31:O31"/>
    <mergeCell ref="M5:M7"/>
    <mergeCell ref="N5:N7"/>
    <mergeCell ref="O5:O7"/>
    <mergeCell ref="K6:L6"/>
    <mergeCell ref="A1:B1"/>
    <mergeCell ref="N1:O1"/>
    <mergeCell ref="A2:B2"/>
    <mergeCell ref="A3:O3"/>
    <mergeCell ref="C4:M4"/>
    <mergeCell ref="A5:A7"/>
    <mergeCell ref="B5:B7"/>
    <mergeCell ref="C5:E5"/>
    <mergeCell ref="F5:I5"/>
    <mergeCell ref="J5:L5"/>
    <mergeCell ref="C6:C7"/>
    <mergeCell ref="D6:E6"/>
    <mergeCell ref="F6:F7"/>
    <mergeCell ref="G6:I6"/>
    <mergeCell ref="J6:J7"/>
  </mergeCells>
  <pageMargins left="0.22" right="0.23"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23" t="s">
        <v>71</v>
      </c>
      <c r="B3" s="323"/>
      <c r="C3" s="323"/>
      <c r="D3" s="323"/>
      <c r="E3" s="323"/>
      <c r="F3" s="323"/>
      <c r="G3" s="323"/>
      <c r="H3" s="323"/>
    </row>
    <row r="4" spans="1:12" x14ac:dyDescent="0.25">
      <c r="A4" s="323" t="s">
        <v>120</v>
      </c>
      <c r="B4" s="323"/>
      <c r="C4" s="323"/>
      <c r="D4" s="323"/>
      <c r="E4" s="323"/>
      <c r="F4" s="323"/>
      <c r="G4" s="323"/>
      <c r="H4" s="323"/>
      <c r="I4" s="323"/>
      <c r="J4" s="323"/>
      <c r="K4" s="323"/>
    </row>
    <row r="5" spans="1:12" ht="48" customHeight="1" x14ac:dyDescent="0.25">
      <c r="A5" s="250" t="s">
        <v>81</v>
      </c>
      <c r="B5" s="250"/>
      <c r="C5" s="250"/>
      <c r="D5" s="250"/>
      <c r="E5" s="250"/>
      <c r="F5" s="250"/>
      <c r="G5" s="250"/>
      <c r="H5" s="250"/>
      <c r="I5" s="250"/>
      <c r="J5" s="250"/>
      <c r="K5" s="250"/>
      <c r="L5" s="250"/>
    </row>
    <row r="6" spans="1:12" ht="3.75" customHeight="1" x14ac:dyDescent="0.25"/>
    <row r="7" spans="1:12" ht="52.5" customHeight="1" x14ac:dyDescent="0.25">
      <c r="A7" s="321" t="s">
        <v>15</v>
      </c>
      <c r="B7" s="321" t="s">
        <v>72</v>
      </c>
      <c r="C7" s="321" t="s">
        <v>76</v>
      </c>
      <c r="D7" s="321" t="s">
        <v>79</v>
      </c>
      <c r="E7" s="325" t="s">
        <v>80</v>
      </c>
      <c r="F7" s="326"/>
      <c r="G7" s="326"/>
      <c r="H7" s="327"/>
      <c r="I7" s="279" t="s">
        <v>128</v>
      </c>
      <c r="J7" s="280"/>
      <c r="K7" s="321" t="s">
        <v>99</v>
      </c>
      <c r="L7" s="321" t="s">
        <v>117</v>
      </c>
    </row>
    <row r="8" spans="1:12" ht="132.75" customHeight="1" x14ac:dyDescent="0.25">
      <c r="A8" s="321"/>
      <c r="B8" s="321"/>
      <c r="C8" s="321"/>
      <c r="D8" s="321"/>
      <c r="E8" s="27" t="s">
        <v>121</v>
      </c>
      <c r="F8" s="27" t="s">
        <v>78</v>
      </c>
      <c r="G8" s="27" t="s">
        <v>77</v>
      </c>
      <c r="H8" s="27" t="s">
        <v>98</v>
      </c>
      <c r="I8" s="27" t="s">
        <v>100</v>
      </c>
      <c r="J8" s="27" t="s">
        <v>101</v>
      </c>
      <c r="K8" s="321"/>
      <c r="L8" s="321"/>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24" t="s">
        <v>122</v>
      </c>
      <c r="C43" s="324"/>
      <c r="D43" s="324"/>
      <c r="E43" s="324"/>
      <c r="F43" s="324"/>
      <c r="G43" s="324"/>
      <c r="H43" s="324"/>
      <c r="I43" s="324"/>
      <c r="J43" s="324"/>
      <c r="K43" s="324"/>
      <c r="L43" s="324"/>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23" t="s">
        <v>116</v>
      </c>
      <c r="B3" s="323"/>
      <c r="C3" s="323"/>
      <c r="D3" s="323"/>
      <c r="E3" s="323"/>
      <c r="F3" s="15"/>
    </row>
    <row r="4" spans="1:8" ht="31.5" customHeight="1" x14ac:dyDescent="0.25">
      <c r="A4" s="323" t="s">
        <v>123</v>
      </c>
      <c r="B4" s="323"/>
      <c r="C4" s="323"/>
      <c r="D4" s="323"/>
      <c r="E4" s="323"/>
      <c r="F4" s="15"/>
    </row>
    <row r="5" spans="1:8" ht="51" customHeight="1" x14ac:dyDescent="0.25">
      <c r="A5" s="250" t="s">
        <v>84</v>
      </c>
      <c r="B5" s="250"/>
      <c r="C5" s="250"/>
      <c r="D5" s="250"/>
      <c r="E5" s="250"/>
      <c r="F5" s="250"/>
      <c r="G5" s="250"/>
      <c r="H5" s="250"/>
    </row>
    <row r="7" spans="1:8" ht="32.25" customHeight="1" x14ac:dyDescent="0.25">
      <c r="A7" s="321" t="s">
        <v>15</v>
      </c>
      <c r="B7" s="321" t="s">
        <v>72</v>
      </c>
      <c r="C7" s="321" t="s">
        <v>124</v>
      </c>
      <c r="D7" s="325" t="s">
        <v>97</v>
      </c>
      <c r="E7" s="326"/>
      <c r="F7" s="327"/>
      <c r="G7" s="321" t="s">
        <v>118</v>
      </c>
      <c r="H7" s="321" t="s">
        <v>58</v>
      </c>
    </row>
    <row r="8" spans="1:8" ht="163.5" customHeight="1" x14ac:dyDescent="0.25">
      <c r="A8" s="321"/>
      <c r="B8" s="321"/>
      <c r="C8" s="321"/>
      <c r="D8" s="17" t="s">
        <v>102</v>
      </c>
      <c r="E8" s="13" t="s">
        <v>87</v>
      </c>
      <c r="F8" s="13" t="s">
        <v>86</v>
      </c>
      <c r="G8" s="321"/>
      <c r="H8" s="321"/>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25" t="s">
        <v>315</v>
      </c>
      <c r="B59" s="327"/>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25" t="s">
        <v>337</v>
      </c>
      <c r="B81" s="327"/>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25" t="s">
        <v>342</v>
      </c>
      <c r="B86" s="327"/>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25" t="s">
        <v>352</v>
      </c>
      <c r="B96" s="327"/>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25" t="s">
        <v>357</v>
      </c>
      <c r="B101" s="327"/>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3:E3"/>
    <mergeCell ref="A4:E4"/>
    <mergeCell ref="C7:C8"/>
    <mergeCell ref="H7:H8"/>
    <mergeCell ref="A5:H5"/>
    <mergeCell ref="A7:A8"/>
    <mergeCell ref="B7:B8"/>
    <mergeCell ref="D7:F7"/>
    <mergeCell ref="G7:G8"/>
    <mergeCell ref="A59:B59"/>
    <mergeCell ref="A81:B81"/>
    <mergeCell ref="A86:B86"/>
    <mergeCell ref="A96:B96"/>
    <mergeCell ref="A101:B101"/>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Trần Quốc Dân</cp:lastModifiedBy>
  <cp:lastPrinted>2019-05-15T16:54:56Z</cp:lastPrinted>
  <dcterms:created xsi:type="dcterms:W3CDTF">2017-10-11T02:46:41Z</dcterms:created>
  <dcterms:modified xsi:type="dcterms:W3CDTF">2020-02-17T02:11:56Z</dcterms:modified>
</cp:coreProperties>
</file>