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20\Báo cáo\"/>
    </mc:Choice>
  </mc:AlternateContent>
  <bookViews>
    <workbookView xWindow="0" yWindow="0" windowWidth="20490" windowHeight="7575" tabRatio="648" activeTab="2"/>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P24" i="4" l="1"/>
  <c r="D24" i="14" l="1"/>
  <c r="E24" i="14"/>
  <c r="G24" i="14"/>
  <c r="H24" i="14"/>
  <c r="I24" i="14"/>
  <c r="K24" i="14"/>
  <c r="L24" i="14"/>
  <c r="M24" i="14"/>
  <c r="N24" i="14"/>
  <c r="O24" i="14"/>
  <c r="J23" i="14"/>
  <c r="F23" i="14"/>
  <c r="C23" i="14"/>
  <c r="J29" i="4" l="1"/>
  <c r="J30" i="4"/>
  <c r="J31" i="4"/>
  <c r="J27" i="4"/>
  <c r="J28" i="4"/>
  <c r="J28" i="14"/>
  <c r="J26" i="4"/>
  <c r="F26" i="4"/>
  <c r="R45" i="4"/>
  <c r="C26" i="4" l="1"/>
  <c r="J32" i="4"/>
  <c r="D23" i="8"/>
  <c r="C20" i="8"/>
  <c r="C17" i="8"/>
  <c r="C16" i="8"/>
  <c r="C15" i="8"/>
  <c r="C13" i="8"/>
  <c r="C12" i="8"/>
  <c r="C11" i="8"/>
  <c r="C22" i="8"/>
  <c r="C19" i="8"/>
  <c r="C23" i="8"/>
  <c r="O24" i="4"/>
  <c r="F11" i="14"/>
  <c r="F12" i="14"/>
  <c r="J11" i="14"/>
  <c r="J12" i="14"/>
  <c r="C12" i="14"/>
  <c r="C11" i="14"/>
  <c r="F27" i="14"/>
  <c r="C27" i="14"/>
  <c r="E33" i="4"/>
  <c r="D33" i="4"/>
  <c r="E24" i="4"/>
  <c r="D24" i="4"/>
  <c r="D34" i="4" l="1"/>
  <c r="J31" i="14"/>
  <c r="J32" i="14"/>
  <c r="F31" i="14"/>
  <c r="F32" i="14"/>
  <c r="C31" i="14"/>
  <c r="C32" i="14"/>
  <c r="F22" i="4" l="1"/>
  <c r="F23" i="4"/>
  <c r="G24" i="4"/>
  <c r="H24" i="4"/>
  <c r="I24" i="4"/>
  <c r="K24" i="4"/>
  <c r="L24" i="4"/>
  <c r="M24" i="4"/>
  <c r="N24" i="4"/>
  <c r="J11" i="4"/>
  <c r="J12" i="4"/>
  <c r="J13" i="4"/>
  <c r="J14" i="4"/>
  <c r="J15" i="4"/>
  <c r="J16" i="4"/>
  <c r="J17" i="4"/>
  <c r="J18" i="4"/>
  <c r="J19" i="4"/>
  <c r="J20" i="4"/>
  <c r="J21" i="4"/>
  <c r="J22" i="4"/>
  <c r="J23" i="4"/>
  <c r="J10" i="4"/>
  <c r="C18" i="8" l="1"/>
  <c r="C22" i="4"/>
  <c r="J24" i="4"/>
  <c r="C23" i="4"/>
  <c r="F28" i="14"/>
  <c r="F29" i="14"/>
  <c r="F30" i="14"/>
  <c r="C28" i="14"/>
  <c r="C29" i="14"/>
  <c r="C30" i="14"/>
  <c r="C26" i="14"/>
  <c r="C33" i="14" l="1"/>
  <c r="C13" i="14"/>
  <c r="C14" i="14"/>
  <c r="C15" i="14"/>
  <c r="C16" i="14"/>
  <c r="C17" i="14"/>
  <c r="C18" i="14"/>
  <c r="C19" i="14"/>
  <c r="C20" i="14"/>
  <c r="C21" i="14"/>
  <c r="C22" i="14"/>
  <c r="C10" i="14"/>
  <c r="F13" i="14"/>
  <c r="F14" i="14"/>
  <c r="F15" i="14"/>
  <c r="F16" i="14"/>
  <c r="F17" i="14"/>
  <c r="F18" i="14"/>
  <c r="F19" i="14"/>
  <c r="F20" i="14"/>
  <c r="F21" i="14"/>
  <c r="F22" i="14"/>
  <c r="J13" i="14"/>
  <c r="J14" i="14"/>
  <c r="J15" i="14"/>
  <c r="J16" i="14"/>
  <c r="J17" i="14"/>
  <c r="J18" i="14"/>
  <c r="J19" i="14"/>
  <c r="J20" i="14"/>
  <c r="J21" i="14"/>
  <c r="J22" i="14"/>
  <c r="C24" i="14" l="1"/>
  <c r="C34" i="14" s="1"/>
  <c r="E25" i="5"/>
  <c r="V26" i="17" l="1"/>
  <c r="Q35" i="17" l="1"/>
  <c r="M14" i="16" l="1"/>
  <c r="AE14" i="16"/>
  <c r="F11" i="4" l="1"/>
  <c r="F12" i="4"/>
  <c r="F13" i="4"/>
  <c r="F14" i="4"/>
  <c r="F15" i="4"/>
  <c r="F16" i="4"/>
  <c r="F17" i="4"/>
  <c r="F18" i="4"/>
  <c r="C18" i="4" s="1"/>
  <c r="F19" i="4"/>
  <c r="F20" i="4"/>
  <c r="F21" i="4"/>
  <c r="C16" i="4" l="1"/>
  <c r="C17" i="4"/>
  <c r="C19" i="4"/>
  <c r="C15" i="4"/>
  <c r="C13" i="4"/>
  <c r="C14" i="4"/>
  <c r="C21" i="4"/>
  <c r="C20" i="4"/>
  <c r="C11" i="4"/>
  <c r="C12" i="4"/>
  <c r="F41" i="17"/>
  <c r="E41" i="17"/>
  <c r="G33" i="4" l="1"/>
  <c r="H33" i="4"/>
  <c r="I33" i="4"/>
  <c r="K33" i="4"/>
  <c r="L33" i="4"/>
  <c r="M33" i="4"/>
  <c r="N33" i="4"/>
  <c r="O33" i="4"/>
  <c r="E34" i="4" l="1"/>
  <c r="N34" i="4"/>
  <c r="M34" i="4"/>
  <c r="L34" i="4"/>
  <c r="O34" i="4"/>
  <c r="K34" i="4"/>
  <c r="H34" i="4"/>
  <c r="G34" i="4"/>
  <c r="I34" i="4"/>
  <c r="C36" i="8"/>
  <c r="C37" i="8"/>
  <c r="C35" i="8"/>
  <c r="C34" i="8"/>
  <c r="C33" i="8"/>
  <c r="C31" i="8"/>
  <c r="C30" i="8"/>
  <c r="C29" i="8"/>
  <c r="C27" i="8"/>
  <c r="C26" i="8"/>
  <c r="G46" i="4" l="1"/>
  <c r="D33" i="14"/>
  <c r="D26" i="8" s="1"/>
  <c r="E33" i="14"/>
  <c r="D27" i="8" s="1"/>
  <c r="G33" i="14"/>
  <c r="D29" i="8" s="1"/>
  <c r="H33" i="14"/>
  <c r="D30" i="8" s="1"/>
  <c r="I33" i="14"/>
  <c r="D31" i="8" s="1"/>
  <c r="K33" i="14"/>
  <c r="D33" i="8" s="1"/>
  <c r="L33" i="14"/>
  <c r="D34" i="8" s="1"/>
  <c r="M33" i="14"/>
  <c r="D35" i="8" s="1"/>
  <c r="N33" i="14"/>
  <c r="D36" i="8" s="1"/>
  <c r="O33" i="14"/>
  <c r="D37" i="8" s="1"/>
  <c r="E34" i="14" l="1"/>
  <c r="O34" i="14"/>
  <c r="N34" i="14"/>
  <c r="M34" i="14"/>
  <c r="L34" i="14"/>
  <c r="K34" i="14"/>
  <c r="H34" i="14"/>
  <c r="D34" i="14"/>
  <c r="G34" i="14"/>
  <c r="I34" i="14"/>
  <c r="V14" i="17" l="1"/>
  <c r="N61" i="17" l="1"/>
  <c r="D61" i="17"/>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F27" i="4" l="1"/>
  <c r="F28" i="4"/>
  <c r="F29" i="4"/>
  <c r="F30" i="4"/>
  <c r="F31" i="4"/>
  <c r="F32" i="4"/>
  <c r="C32" i="4" s="1"/>
  <c r="C30" i="4" l="1"/>
  <c r="C29" i="4"/>
  <c r="C27" i="4"/>
  <c r="C31" i="4"/>
  <c r="C28" i="4"/>
  <c r="F35" i="17" l="1"/>
  <c r="G35" i="17"/>
  <c r="H35" i="17"/>
  <c r="I35" i="17"/>
  <c r="J35" i="17"/>
  <c r="K35" i="17"/>
  <c r="L35" i="17"/>
  <c r="M35" i="17"/>
  <c r="N35" i="17"/>
  <c r="O35" i="17"/>
  <c r="P35" i="17"/>
  <c r="R35" i="17"/>
  <c r="S35" i="17"/>
  <c r="T35" i="17"/>
  <c r="U35" i="17"/>
  <c r="V35" i="17"/>
  <c r="W35" i="17"/>
  <c r="X35" i="17"/>
  <c r="E35" i="17"/>
  <c r="F53" i="17" l="1"/>
  <c r="G53" i="17"/>
  <c r="H53" i="17"/>
  <c r="I53" i="17"/>
  <c r="J53" i="17"/>
  <c r="K53" i="17"/>
  <c r="L53" i="17"/>
  <c r="M53" i="17"/>
  <c r="N53" i="17"/>
  <c r="O53" i="17"/>
  <c r="P53" i="17"/>
  <c r="Q53" i="17"/>
  <c r="R53" i="17"/>
  <c r="S53" i="17"/>
  <c r="T53" i="17"/>
  <c r="U53" i="17"/>
  <c r="V53" i="17"/>
  <c r="W53" i="17"/>
  <c r="X53" i="17"/>
  <c r="E53" i="17"/>
  <c r="J27" i="14" l="1"/>
  <c r="J29" i="14"/>
  <c r="X14" i="17"/>
  <c r="W14" i="17"/>
  <c r="U14" i="17"/>
  <c r="T14" i="17"/>
  <c r="S14" i="17"/>
  <c r="R14" i="17"/>
  <c r="Q14" i="17"/>
  <c r="P14" i="17"/>
  <c r="O14" i="17"/>
  <c r="N14" i="17"/>
  <c r="M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D14" i="16"/>
  <c r="AC14" i="16"/>
  <c r="AB14" i="16"/>
  <c r="AA14" i="16"/>
  <c r="Z14" i="16"/>
  <c r="Y14" i="16"/>
  <c r="X14" i="16"/>
  <c r="W14" i="16"/>
  <c r="V14" i="16"/>
  <c r="U14" i="16"/>
  <c r="T14" i="16"/>
  <c r="S14" i="16"/>
  <c r="R14" i="16"/>
  <c r="Q14" i="16"/>
  <c r="P14" i="16"/>
  <c r="O14" i="16"/>
  <c r="N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10" i="4"/>
  <c r="F24" i="4" l="1"/>
  <c r="C14" i="8"/>
  <c r="F33" i="4"/>
  <c r="C28" i="8"/>
  <c r="D25" i="5"/>
  <c r="G25" i="5"/>
  <c r="H25" i="5"/>
  <c r="I25" i="5"/>
  <c r="K25" i="5"/>
  <c r="L25" i="5"/>
  <c r="M25" i="5"/>
  <c r="N25" i="5"/>
  <c r="O25" i="5"/>
  <c r="F34" i="4" l="1"/>
  <c r="G47" i="4" s="1"/>
  <c r="H38" i="5"/>
  <c r="R13" i="13"/>
  <c r="T13" i="13"/>
  <c r="G35"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26" i="14" l="1"/>
  <c r="F33" i="14" s="1"/>
  <c r="D28" i="8" s="1"/>
  <c r="F10" i="14"/>
  <c r="F24" i="14" s="1"/>
  <c r="F34" i="14" l="1"/>
  <c r="G36"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K25" i="15" l="1"/>
  <c r="L25" i="15"/>
  <c r="M25" i="15"/>
  <c r="N25" i="15"/>
  <c r="O25" i="15"/>
  <c r="G25" i="15"/>
  <c r="H25" i="15"/>
  <c r="I25" i="15"/>
  <c r="G26" i="15" l="1"/>
  <c r="J26" i="14"/>
  <c r="J30" i="14"/>
  <c r="D25" i="8" l="1"/>
  <c r="J33"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11" i="8" l="1"/>
  <c r="D12" i="8" l="1"/>
  <c r="D22" i="8"/>
  <c r="D21" i="8"/>
  <c r="D20" i="8"/>
  <c r="D19" i="8"/>
  <c r="D16" i="8"/>
  <c r="D15" i="8"/>
  <c r="D48" i="8"/>
  <c r="D49" i="8"/>
  <c r="D50" i="8"/>
  <c r="D51" i="8"/>
  <c r="C21"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0" i="8" s="1"/>
  <c r="J10" i="14"/>
  <c r="J24" i="14" s="1"/>
  <c r="C50" i="8"/>
  <c r="C40" i="8"/>
  <c r="C41" i="8"/>
  <c r="C43" i="8"/>
  <c r="C44" i="8"/>
  <c r="C45" i="8"/>
  <c r="C47" i="8"/>
  <c r="C48" i="8"/>
  <c r="C49" i="8"/>
  <c r="C51" i="8"/>
  <c r="J34" i="14" l="1"/>
  <c r="D39" i="8"/>
  <c r="D18" i="8"/>
  <c r="C21" i="15"/>
  <c r="C17" i="15"/>
  <c r="C15" i="15"/>
  <c r="C13" i="15"/>
  <c r="C9" i="15"/>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D42" i="8" l="1"/>
  <c r="G27" i="15"/>
  <c r="C25" i="15"/>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C15" i="11" s="1"/>
  <c r="F16" i="11"/>
  <c r="F17" i="11"/>
  <c r="F18" i="11"/>
  <c r="F19" i="11"/>
  <c r="F20" i="11"/>
  <c r="F21" i="11"/>
  <c r="F22" i="11"/>
  <c r="F23" i="11"/>
  <c r="F24" i="11"/>
  <c r="F25" i="11"/>
  <c r="F26" i="11"/>
  <c r="F27" i="11"/>
  <c r="J12" i="11"/>
  <c r="F12" i="11"/>
  <c r="J21" i="5"/>
  <c r="J22" i="5"/>
  <c r="J15" i="5"/>
  <c r="J16" i="5"/>
  <c r="J17" i="5"/>
  <c r="J18" i="5"/>
  <c r="J19" i="5"/>
  <c r="J20" i="5"/>
  <c r="J23" i="5"/>
  <c r="J24" i="5"/>
  <c r="J10" i="5"/>
  <c r="J11" i="5"/>
  <c r="J12" i="5"/>
  <c r="J13" i="5"/>
  <c r="J14" i="5"/>
  <c r="F9" i="5"/>
  <c r="F25" i="5" s="1"/>
  <c r="H39" i="5" s="1"/>
  <c r="J9" i="5"/>
  <c r="C27" i="11" l="1"/>
  <c r="C23" i="11"/>
  <c r="C17" i="11"/>
  <c r="C12" i="11"/>
  <c r="J25" i="5"/>
  <c r="C46" i="8" s="1"/>
  <c r="C13" i="11"/>
  <c r="F28" i="11"/>
  <c r="C25" i="11"/>
  <c r="C21" i="11"/>
  <c r="J28" i="11"/>
  <c r="C16" i="11"/>
  <c r="C19" i="11"/>
  <c r="C42" i="8"/>
  <c r="C24" i="5"/>
  <c r="C15" i="5"/>
  <c r="C10" i="5"/>
  <c r="C26" i="11"/>
  <c r="C24" i="11"/>
  <c r="C22" i="11"/>
  <c r="C20" i="11"/>
  <c r="C18" i="11"/>
  <c r="C14" i="11"/>
  <c r="C23" i="5"/>
  <c r="C22" i="5"/>
  <c r="C21" i="5"/>
  <c r="C20" i="5"/>
  <c r="C19" i="5"/>
  <c r="C18" i="5"/>
  <c r="C19" i="17" s="1"/>
  <c r="C20" i="17" s="1"/>
  <c r="C17" i="5"/>
  <c r="C16" i="5"/>
  <c r="C14" i="5"/>
  <c r="C13" i="5"/>
  <c r="C12" i="5"/>
  <c r="C11" i="5"/>
  <c r="C9" i="5"/>
  <c r="J33" i="4" l="1"/>
  <c r="C33" i="4"/>
  <c r="X48" i="13"/>
  <c r="C55" i="17"/>
  <c r="C56" i="17" s="1"/>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25" i="5"/>
  <c r="C10" i="4"/>
  <c r="C24" i="4" s="1"/>
  <c r="C39" i="8" l="1"/>
  <c r="N39" i="5"/>
  <c r="J34" i="4"/>
  <c r="X57" i="13"/>
  <c r="C61" i="17"/>
  <c r="C62" i="17" s="1"/>
  <c r="C59" i="17"/>
  <c r="C41" i="17"/>
  <c r="C25" i="8"/>
  <c r="D13" i="8"/>
  <c r="G17" i="12"/>
  <c r="H17" i="12"/>
  <c r="D41" i="8"/>
  <c r="C34" i="4" l="1"/>
  <c r="U9" i="12" s="1"/>
  <c r="C13" i="16" l="1"/>
  <c r="C14" i="16" s="1"/>
</calcChain>
</file>

<file path=xl/sharedStrings.xml><?xml version="1.0" encoding="utf-8"?>
<sst xmlns="http://schemas.openxmlformats.org/spreadsheetml/2006/main" count="1022" uniqueCount="474">
  <si>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</si>
  <si>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</si>
  <si>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</si>
  <si>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</si>
  <si>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</si>
  <si>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</si>
  <si>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</si>
  <si>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</si>
  <si>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</si>
  <si>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</si>
  <si>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</si>
  <si>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</si>
  <si>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</si>
  <si>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</si>
  <si>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</si>
  <si>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</si>
  <si>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</si>
  <si>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</si>
  <si>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</si>
  <si>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</si>
  <si>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</si>
  <si>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</si>
  <si>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</si>
  <si>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</si>
  <si>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</si>
  <si>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</si>
  <si>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</si>
  <si>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</si>
  <si>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</si>
  <si>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</si>
  <si>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</si>
  <si>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</si>
  <si>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</si>
  <si>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</si>
  <si>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</si>
  <si>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</si>
  <si>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</si>
  <si>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</si>
  <si>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</si>
  <si>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</si>
  <si>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</si>
  <si>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</si>
  <si>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</si>
  <si>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</si>
  <si>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</si>
  <si>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</si>
  <si>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</si>
  <si>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</si>
  <si>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</si>
  <si>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</si>
  <si>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</si>
  <si>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</si>
  <si>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</si>
  <si>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</si>
  <si>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</si>
  <si>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</si>
  <si>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</si>
  <si>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</si>
  <si>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</si>
  <si>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</si>
  <si>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</si>
  <si>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</si>
  <si>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</si>
  <si>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</si>
  <si>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</si>
  <si>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</si>
  <si>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</si>
  <si>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</si>
  <si>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</si>
  <si>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</si>
  <si>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</si>
  <si>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</si>
  <si>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</si>
  <si>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</si>
  <si>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</si>
  <si>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</si>
  <si>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</si>
  <si>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</si>
  <si>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</si>
  <si>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</si>
  <si>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</si>
  <si>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</si>
  <si>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</si>
  <si>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</si>
  <si>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</si>
  <si>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</si>
  <si>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</si>
  <si>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</si>
  <si>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</si>
  <si>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</si>
  <si>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</si>
  <si>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</si>
  <si>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</si>
  <si>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</si>
  <si>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</si>
  <si>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</si>
  <si>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</si>
  <si>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</si>
  <si>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</si>
  <si>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</si>
  <si>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</si>
  <si>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</si>
  <si>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</si>
  <si>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</si>
  <si>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</si>
  <si>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</si>
  <si>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</si>
  <si>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</si>
  <si>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</si>
  <si>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</si>
  <si>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</si>
  <si>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</si>
  <si>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</si>
  <si>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</si>
  <si>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</si>
  <si>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</si>
  <si>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</si>
  <si>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</si>
  <si>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</si>
  <si>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</si>
  <si>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</si>
  <si>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</si>
  <si>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</si>
  <si>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</si>
  <si>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</si>
  <si>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</si>
  <si>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</si>
  <si>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</si>
  <si>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</si>
  <si>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</si>
  <si>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</si>
  <si>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</si>
  <si>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</si>
  <si>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</si>
  <si>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</si>
  <si>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</si>
  <si>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</si>
  <si>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</si>
  <si>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</si>
  <si>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</si>
  <si>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</si>
  <si>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</si>
  <si>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</si>
  <si>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</si>
  <si>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</si>
  <si>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</si>
  <si>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</si>
  <si>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</si>
  <si>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</si>
  <si>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</si>
  <si>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</si>
  <si>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</si>
  <si>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</si>
  <si>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</si>
  <si>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</si>
  <si>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</si>
  <si>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</si>
  <si>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</si>
  <si>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</si>
  <si>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</si>
  <si>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</si>
  <si>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</si>
  <si>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</si>
  <si>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</si>
  <si>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</si>
  <si>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</si>
  <si>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</si>
  <si>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</si>
  <si>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</si>
  <si>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</si>
  <si>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</si>
  <si>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</si>
  <si>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</si>
  <si>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</si>
  <si>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</si>
  <si>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</si>
  <si>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</si>
  <si>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</si>
  <si>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</si>
  <si>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</si>
  <si>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</si>
  <si>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</si>
  <si>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</si>
  <si>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</si>
  <si>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</si>
  <si>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</si>
  <si>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</si>
  <si>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</si>
  <si>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</si>
  <si>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</si>
  <si>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</si>
  <si>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</si>
  <si>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</si>
  <si>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</si>
  <si>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</si>
  <si>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</si>
  <si>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</si>
  <si>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</si>
  <si>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</si>
  <si>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</si>
  <si>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</si>
  <si>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</si>
  <si>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</si>
  <si>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</si>
  <si>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</si>
  <si>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</si>
  <si>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</si>
  <si>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</si>
  <si>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</si>
  <si>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</si>
  <si>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</si>
  <si>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</si>
  <si>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</si>
  <si>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</si>
  <si>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</si>
  <si>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</si>
  <si>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</si>
  <si>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</si>
  <si>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</si>
  <si>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</si>
  <si>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</si>
  <si>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</si>
  <si>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</si>
  <si>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</si>
  <si>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</si>
  <si>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</si>
  <si>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</si>
  <si>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</si>
  <si>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</si>
  <si>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</si>
  <si>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</si>
  <si>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</si>
  <si>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</si>
  <si>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</si>
  <si>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</si>
  <si>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</si>
  <si>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</si>
  <si>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</si>
  <si>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</si>
  <si>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</si>
  <si>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</si>
  <si>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</si>
  <si>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</si>
  <si>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</si>
  <si>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</si>
  <si>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</si>
  <si>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</si>
  <si>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</si>
  <si>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</si>
  <si>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</si>
  <si>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</si>
  <si>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</si>
  <si>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</si>
  <si>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</si>
  <si>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</si>
  <si>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</si>
  <si>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</si>
  <si>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</si>
  <si>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</si>
  <si>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</si>
  <si>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</si>
  <si>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</si>
  <si>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</si>
  <si>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</si>
  <si>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</si>
  <si>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</si>
  <si>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</si>
  <si>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</si>
  <si>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</si>
  <si>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</si>
  <si>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</si>
  <si>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</si>
  <si>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</si>
  <si>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</si>
  <si>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</si>
  <si>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</si>
  <si>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</si>
  <si>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</si>
  <si>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</si>
  <si>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</si>
  <si>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</si>
  <si>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</si>
  <si>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</si>
  <si>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</si>
  <si>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</si>
  <si>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</si>
  <si>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</si>
  <si>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</si>
  <si>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</si>
  <si>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</si>
  <si>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</si>
  <si>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</si>
  <si>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</si>
  <si>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</si>
  <si>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</si>
  <si>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</si>
  <si>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</si>
  <si>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</si>
  <si>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</si>
  <si>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</si>
  <si>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</si>
  <si>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</si>
  <si>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</si>
  <si>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</si>
  <si>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</si>
  <si>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</si>
  <si>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</si>
  <si>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</si>
  <si>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</si>
  <si>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</si>
  <si>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</si>
  <si>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</si>
  <si>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</si>
  <si>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</si>
  <si>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</si>
  <si>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</si>
  <si>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</si>
  <si>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</si>
  <si>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</si>
  <si>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</si>
  <si>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</si>
  <si>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</si>
  <si>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</si>
  <si>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</si>
  <si>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</si>
  <si>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</si>
  <si>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</si>
  <si>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</si>
  <si>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</si>
  <si>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</si>
  <si>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</si>
  <si>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</si>
  <si>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</si>
  <si>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</si>
  <si>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</si>
  <si>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</si>
  <si>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</si>
  <si>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</si>
  <si>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</si>
  <si>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</si>
  <si>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</si>
  <si>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</si>
  <si>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</si>
  <si>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</si>
  <si>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</si>
  <si>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</si>
  <si>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</si>
  <si>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</si>
  <si>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</si>
  <si>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</si>
  <si>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</si>
  <si>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</si>
  <si>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</si>
  <si>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</si>
  <si>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</si>
  <si>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</si>
  <si>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</si>
  <si>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</si>
  <si>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</si>
  <si>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</si>
  <si>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</si>
  <si>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</si>
  <si>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</si>
  <si>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</si>
  <si>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</si>
  <si>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</si>
  <si>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</si>
  <si>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</si>
  <si>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</si>
  <si>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</si>
  <si>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</si>
  <si>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</si>
  <si>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</si>
  <si>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</si>
  <si>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</si>
  <si>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</si>
  <si>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</si>
  <si>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</si>
  <si>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</si>
  <si>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</si>
  <si>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</si>
  <si>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</si>
  <si>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</si>
  <si>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</si>
  <si>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</si>
  <si>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</si>
  <si>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</si>
  <si>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</si>
  <si>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</si>
  <si>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</si>
  <si>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</si>
  <si>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</si>
  <si>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</si>
  <si>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</si>
  <si>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</si>
  <si>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</si>
  <si>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</si>
  <si>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</si>
  <si>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</si>
  <si>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</si>
  <si>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</si>
  <si>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</si>
  <si>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</si>
  <si>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</si>
  <si>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</si>
  <si>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</si>
  <si>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</si>
  <si>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</si>
  <si>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</si>
  <si>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</si>
  <si>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</si>
  <si>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</si>
  <si>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</si>
  <si>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</si>
  <si>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</si>
  <si>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</si>
  <si>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</si>
  <si>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</si>
  <si>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</si>
  <si>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</si>
  <si>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</si>
  <si>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</si>
  <si>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</si>
  <si>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</si>
  <si>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</si>
  <si>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</si>
  <si>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</si>
  <si>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</si>
  <si>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</si>
  <si>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</si>
  <si>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</si>
  <si>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</si>
  <si>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</si>
  <si>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</si>
  <si>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</si>
  <si>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</si>
  <si>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</si>
  <si>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</si>
  <si>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</si>
  <si>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</si>
  <si>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</si>
  <si>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</si>
  <si>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</si>
  <si>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Tổng 1</t>
  </si>
  <si>
    <t>UBND P. CẨM TRUNG</t>
  </si>
  <si>
    <t>Căn cước công dân</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</si>
  <si>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</si>
  <si>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</si>
  <si>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Lĩnh vực Bảo trợ xã hội</t>
  </si>
  <si>
    <t>Lĩnh vực Công thương</t>
  </si>
  <si>
    <t>Lĩnh vực Đất đai</t>
  </si>
  <si>
    <t>Lĩnh vực Giáo dục và đào tạo</t>
  </si>
  <si>
    <t>Lĩnh vực Lao động, thương binh và xã hội</t>
  </si>
  <si>
    <t>Lĩnh vực Người có công</t>
  </si>
  <si>
    <t>Lĩnh vực Nội vụ</t>
  </si>
  <si>
    <t>Lĩnh vực Tài chính – kế hoạch</t>
  </si>
  <si>
    <t>Lĩnh vực Tài nguyên và môi trường</t>
  </si>
  <si>
    <t>Lĩnh vực Tư pháp</t>
  </si>
  <si>
    <t>Lĩnh vực Văn hóa thông tin</t>
  </si>
  <si>
    <t>Lĩnh vực Xây dựng</t>
  </si>
  <si>
    <t>Lĩnh vực Y tế</t>
  </si>
  <si>
    <t>Lĩnh vực Quản lý chất lượng nông lâm sản và thủy sản</t>
  </si>
  <si>
    <t>Cộng dồn từ đầu năm (tính từ ngày 01/01/2020) đến ngày 14 tháng báo cáo</t>
  </si>
  <si>
    <t>Lĩnh vực Quản lý CLNL và TS</t>
  </si>
  <si>
    <t>Lĩnh vực công thương</t>
  </si>
  <si>
    <t>Lĩnh vực Thủy Sản</t>
  </si>
  <si>
    <r>
      <t>BÁO CÁO TỔNG HỢP KẾT QUẢ GIẢI QUYẾT THỦ TỤC HÀNH CHÍNH
CỦA TRUNG TÂM HÀNH CHÍNH CÔNG THÀNH PHỐ CẨM PHẢ CHIA THEO CÁC LĨNH VỰC
từ ngày 15</t>
    </r>
    <r>
      <rPr>
        <b/>
        <sz val="12"/>
        <color theme="1"/>
        <rFont val="Times New Roman"/>
        <family val="1"/>
      </rPr>
      <t>/4/2020 đến 14/5/2020</t>
    </r>
  </si>
  <si>
    <t>Tiếp nhận và trả qua dịch vụ BCCI</t>
  </si>
  <si>
    <r>
      <t xml:space="preserve">BÁO CÁO TỔNG HỢP KẾT QỦA GIẢI QUYẾT THỦ TỤC HÀNH CHÍNH 
CỦA CÁC BỘ PHẬN TIẾP NHẬN VÀ TRẢ KẾT QUẢ CẤP XÃ TRÊN ĐỊA BÀN
</t>
    </r>
    <r>
      <rPr>
        <b/>
        <sz val="12"/>
        <color theme="1"/>
        <rFont val="Times New Roman"/>
        <family val="1"/>
      </rPr>
      <t>từ ngày 15/4/2020 đến 14/5/2020</t>
    </r>
  </si>
  <si>
    <t>BÁO CÁO TỔNG HỢP LŨY KẾ KẾT QUẢ
GIẢI QUYẾT THỦ TỤC HÀNH CHÍNH CỦA TRUNG TÂM HÀNH CHÍNH CÔNG 
THÀNH PHỐ CẨM PHẢ VÀ BỘ PHẬN TIẾP NHẬN VÀ TRẢ KẾT QUẢ CẤP XÃ
Đến ngày 14/5/2020</t>
  </si>
  <si>
    <r>
      <t>BÁO CÁO TỔNG HỢP KẾT QUẢ GIẢI QUYẾT THỦ TỤC HÀNH CHÍNH
CỦA TRUNG TÂM HÀNH CHÍNH CÔNG THÀNH PHỐ CẨM PHẢ CHIA THEO CÁC LĨNH VỰC
từ ngày 01</t>
    </r>
    <r>
      <rPr>
        <b/>
        <sz val="12"/>
        <color theme="1"/>
        <rFont val="Times New Roman"/>
        <family val="1"/>
      </rPr>
      <t>/01/2020 đến 14/5/2020</t>
    </r>
  </si>
  <si>
    <t>BÁO CÁO KẾT QUẢ KHẢO SÁT, LẤY Ý KIẾN ĐÁNH GIÁ SỰ HÀI LÒNG CỦA NGƯỜI DÂN TẠI TRUNG TÂM PHỤC VỤ HÀNH CHÍNH CÔNG ....
 (Tính từ ngày 15/4/2020 đến ngày 14/5/2020)</t>
  </si>
  <si>
    <t>BÁO CÁO TỔNG HỢP KẾT QUẢ KHẢO SÁT, LẤY Ý KIẾN ĐÁNH GIÁ SỰ HÀI LÒNG CỦA NGƯỜI DÂN TẠI BỘ PHẬN 
MỘT CỬA CẤP XÃ
 (Tình từ ngày 15/4/2020 đến ngày 14/5/2020)</t>
  </si>
  <si>
    <t>Ghi chú: 189 hồ sơ quá hạn đã giải quyết do dừng tiếp nhận trong thời gian giãn cách chống dịch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</si>
</sst>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1010000]d/m/yy;@"/>
    <numFmt numFmtId="165" formatCode="#,##0.0"/>
    <numFmt numFmtId="166" formatCode="_(* #,##0.00_);_(* \(#,##0.00\);_(* &quot;-&quot;??_);_(@_)"/>
  </numFmts>
  <fonts count="54"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
      <sz val="11"/>
      <color theme="1"/>
      <name val="Cambria"/>
      <family val="1"/>
      <charset val="163"/>
      <scheme val="major"/>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51">
    <xf numFmtId="0" fontId="0" fillId="0" borderId="0"/>
    <xf numFmtId="164"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6" fontId="49" fillId="0" borderId="0" applyFont="0" applyFill="0" applyBorder="0" applyAlignment="0" applyProtection="0"/>
  </cellStyleXfs>
  <cellXfs count="439">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4" fontId="16" fillId="0" borderId="1" xfId="1" applyFont="1" applyBorder="1" applyAlignment="1">
      <alignment horizontal="left"/>
    </xf>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applyAlignment="1">
      <alignment horizontal="center"/>
    </xf>
    <xf numFmtId="164"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4" fontId="14" fillId="0" borderId="0" xfId="1" applyFont="1"/>
    <xf numFmtId="164" fontId="17" fillId="0" borderId="0" xfId="1"/>
    <xf numFmtId="164" fontId="14" fillId="0" borderId="0" xfId="1" applyFont="1" applyAlignment="1">
      <alignment horizontal="center" vertical="center"/>
    </xf>
    <xf numFmtId="164" fontId="3" fillId="0" borderId="9" xfId="1" applyFont="1" applyBorder="1" applyAlignment="1">
      <alignment horizontal="center"/>
    </xf>
    <xf numFmtId="0" fontId="13" fillId="33" borderId="1" xfId="0" applyFont="1" applyFill="1" applyBorder="1" applyAlignment="1">
      <alignment horizontal="left" vertical="center" wrapText="1"/>
    </xf>
    <xf numFmtId="0" fontId="11" fillId="33" borderId="1" xfId="0" applyFont="1" applyFill="1" applyBorder="1" applyAlignment="1">
      <alignment horizontal="left" vertical="center" wrapText="1"/>
    </xf>
    <xf numFmtId="164"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5" fontId="11" fillId="37" borderId="1" xfId="46" applyNumberFormat="1" applyFont="1" applyFill="1" applyBorder="1" applyAlignment="1">
      <alignment horizontal="center" vertical="center" wrapText="1"/>
    </xf>
    <xf numFmtId="165"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1" fontId="13" fillId="34" borderId="1"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50" fillId="33" borderId="1" xfId="0" applyFont="1" applyFill="1" applyBorder="1" applyAlignment="1">
      <alignment horizontal="left" vertical="center" wrapText="1"/>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1" fontId="10" fillId="34" borderId="1" xfId="1" applyNumberFormat="1" applyFont="1" applyFill="1" applyBorder="1" applyAlignment="1">
      <alignment horizontal="center" vertical="center" wrapText="1" shrinkToFit="1"/>
    </xf>
    <xf numFmtId="0" fontId="22" fillId="0" borderId="7" xfId="3" applyFont="1" applyFill="1" applyBorder="1" applyAlignment="1">
      <alignment vertical="top"/>
    </xf>
    <xf numFmtId="2" fontId="14" fillId="0" borderId="0" xfId="1" applyNumberFormat="1" applyFont="1"/>
    <xf numFmtId="0" fontId="6" fillId="0" borderId="1" xfId="0" applyFont="1" applyBorder="1" applyAlignment="1">
      <alignment horizontal="center"/>
    </xf>
    <xf numFmtId="1" fontId="11" fillId="0" borderId="1" xfId="46" applyNumberFormat="1" applyFont="1" applyFill="1" applyBorder="1" applyAlignment="1">
      <alignment horizontal="center" vertical="center" wrapText="1"/>
    </xf>
    <xf numFmtId="0" fontId="22" fillId="0" borderId="0" xfId="0" applyFont="1" applyFill="1" applyBorder="1" applyAlignment="1">
      <alignment vertical="top"/>
    </xf>
    <xf numFmtId="0" fontId="53" fillId="0" borderId="1" xfId="0" applyFont="1" applyBorder="1" applyAlignment="1">
      <alignment vertical="top"/>
    </xf>
    <xf numFmtId="0" fontId="53" fillId="0" borderId="1" xfId="0" applyFont="1" applyBorder="1" applyAlignment="1">
      <alignment vertical="top" wrapText="1"/>
    </xf>
    <xf numFmtId="0" fontId="22" fillId="33" borderId="0" xfId="0" applyFont="1" applyFill="1" applyBorder="1" applyAlignment="1">
      <alignment vertical="top"/>
    </xf>
    <xf numFmtId="0" fontId="11" fillId="0" borderId="1" xfId="48" applyFont="1" applyBorder="1" applyAlignment="1">
      <alignment horizontal="center" vertical="center"/>
    </xf>
    <xf numFmtId="0" fontId="11" fillId="0" borderId="1" xfId="48" quotePrefix="1" applyFont="1" applyBorder="1" applyAlignment="1">
      <alignment horizontal="center" vertical="center"/>
    </xf>
    <xf numFmtId="0" fontId="0" fillId="0" borderId="0" xfId="0" applyBorder="1"/>
    <xf numFmtId="0" fontId="1" fillId="33" borderId="0" xfId="0" applyFont="1" applyFill="1" applyBorder="1"/>
    <xf numFmtId="0" fontId="0" fillId="33" borderId="0" xfId="0" applyFill="1" applyBorder="1"/>
    <xf numFmtId="2" fontId="13" fillId="0" borderId="1" xfId="46" applyNumberFormat="1" applyFont="1" applyBorder="1" applyAlignment="1">
      <alignment horizontal="right" vertical="center" wrapText="1"/>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1" fillId="0" borderId="1" xfId="0" applyFont="1" applyBorder="1" applyAlignment="1">
      <alignment horizontal="center" vertical="center" wrapText="1"/>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9" fillId="33" borderId="0" xfId="0" applyFont="1" applyFill="1" applyAlignment="1">
      <alignment horizontal="center"/>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1" fontId="8" fillId="0" borderId="0" xfId="1" applyNumberFormat="1" applyFont="1" applyAlignment="1">
      <alignment horizontal="center"/>
    </xf>
    <xf numFmtId="1" fontId="46" fillId="0" borderId="0" xfId="1" applyNumberFormat="1" applyFont="1" applyAlignment="1">
      <alignment horizontal="center"/>
    </xf>
    <xf numFmtId="1" fontId="4" fillId="0" borderId="1" xfId="1" applyNumberFormat="1" applyFont="1" applyFill="1" applyBorder="1" applyAlignment="1">
      <alignment horizontal="center" vertical="center" wrapText="1"/>
    </xf>
    <xf numFmtId="165" fontId="5" fillId="0" borderId="2" xfId="1" applyNumberFormat="1" applyFont="1" applyBorder="1" applyAlignment="1">
      <alignment horizontal="center" vertical="center" wrapText="1" shrinkToFit="1"/>
    </xf>
    <xf numFmtId="165"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1" fillId="0" borderId="0" xfId="1" applyNumberFormat="1" applyFont="1" applyAlignment="1">
      <alignment horizontal="center" vertical="center"/>
    </xf>
    <xf numFmtId="1" fontId="8" fillId="0" borderId="0" xfId="1" applyNumberFormat="1" applyFont="1" applyAlignment="1">
      <alignment horizontal="center" vertic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65" fontId="13" fillId="33" borderId="2" xfId="0" applyNumberFormat="1" applyFont="1" applyFill="1" applyBorder="1" applyAlignment="1">
      <alignment horizontal="center" vertical="center" wrapText="1"/>
    </xf>
    <xf numFmtId="165" fontId="13" fillId="33" borderId="4" xfId="0" applyNumberFormat="1" applyFont="1" applyFill="1" applyBorder="1" applyAlignment="1">
      <alignment horizontal="center" vertical="center" wrapText="1"/>
    </xf>
    <xf numFmtId="4" fontId="13" fillId="0" borderId="2" xfId="1" applyNumberFormat="1" applyFont="1" applyBorder="1" applyAlignment="1">
      <alignment horizontal="center" vertical="center" wrapText="1" shrinkToFit="1"/>
    </xf>
    <xf numFmtId="4" fontId="13" fillId="0" borderId="4" xfId="1" applyNumberFormat="1" applyFont="1" applyBorder="1" applyAlignment="1">
      <alignment horizontal="center" vertical="center" wrapText="1" shrinkToFit="1"/>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4" fontId="13" fillId="0" borderId="2" xfId="1" applyFont="1" applyBorder="1" applyAlignment="1">
      <alignment horizontal="left" vertical="center" wrapText="1" shrinkToFit="1"/>
    </xf>
    <xf numFmtId="164" fontId="13" fillId="0" borderId="3" xfId="1" applyFont="1" applyBorder="1" applyAlignment="1">
      <alignment horizontal="left" vertical="center" wrapText="1" shrinkToFit="1"/>
    </xf>
    <xf numFmtId="164" fontId="13" fillId="0" borderId="4" xfId="1" applyFont="1" applyBorder="1" applyAlignment="1">
      <alignment horizontal="left" vertical="center" wrapText="1" shrinkToFit="1"/>
    </xf>
    <xf numFmtId="165" fontId="11" fillId="33" borderId="2" xfId="0" applyNumberFormat="1" applyFont="1" applyFill="1" applyBorder="1" applyAlignment="1">
      <alignment horizontal="center" vertical="center" wrapText="1"/>
    </xf>
    <xf numFmtId="165" fontId="11" fillId="33" borderId="4" xfId="0" applyNumberFormat="1" applyFont="1" applyFill="1" applyBorder="1" applyAlignment="1">
      <alignment horizontal="center" vertical="center" wrapText="1"/>
    </xf>
    <xf numFmtId="164" fontId="1" fillId="0" borderId="0" xfId="1" applyFont="1" applyAlignment="1">
      <alignment horizontal="center" vertical="center"/>
    </xf>
    <xf numFmtId="164" fontId="8" fillId="0" borderId="0" xfId="1" applyFont="1" applyAlignment="1">
      <alignment horizontal="center" vertical="center"/>
    </xf>
    <xf numFmtId="164"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4" fontId="13" fillId="0" borderId="5" xfId="1" applyFont="1" applyBorder="1" applyAlignment="1">
      <alignment horizontal="center" vertical="center" wrapText="1" shrinkToFit="1"/>
    </xf>
    <xf numFmtId="164" fontId="13" fillId="0" borderId="7" xfId="1" applyFont="1" applyBorder="1" applyAlignment="1">
      <alignment horizontal="center" vertical="center" wrapText="1" shrinkToFit="1"/>
    </xf>
    <xf numFmtId="164"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129425</xdr:colOff>
      <xdr:row>4</xdr:row>
      <xdr:rowOff>9525</xdr:rowOff>
    </xdr:from>
    <xdr:to>
      <xdr:col>33</xdr:col>
      <xdr:colOff>238125</xdr:colOff>
      <xdr:row>4</xdr:row>
      <xdr:rowOff>11113</xdr:rowOff>
    </xdr:to>
    <xdr:cxnSp macro="">
      <xdr:nvCxnSpPr>
        <xdr:cNvPr id="2" name="Straight Connector 1"/>
        <xdr:cNvCxnSpPr/>
      </xdr:nvCxnSpPr>
      <xdr:spPr>
        <a:xfrm>
          <a:off x="11054600" y="809625"/>
          <a:ext cx="159460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xdr:colOff>
      <xdr:row>4</xdr:row>
      <xdr:rowOff>9523</xdr:rowOff>
    </xdr:from>
    <xdr:to>
      <xdr:col>20</xdr:col>
      <xdr:colOff>352426</xdr:colOff>
      <xdr:row>4</xdr:row>
      <xdr:rowOff>9524</xdr:rowOff>
    </xdr:to>
    <xdr:cxnSp macro="">
      <xdr:nvCxnSpPr>
        <xdr:cNvPr id="2" name="Straight Connector 1"/>
        <xdr:cNvCxnSpPr/>
      </xdr:nvCxnSpPr>
      <xdr:spPr>
        <a:xfrm rot="10800000" flipV="1">
          <a:off x="7458076" y="809623"/>
          <a:ext cx="18764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A16" workbookViewId="0">
      <selection activeCell="I10" sqref="I10"/>
    </sheetView>
  </sheetViews>
  <sheetFormatPr defaultRowHeight="15" x14ac:dyDescent="0.25"/>
  <cols>
    <col min="1" max="1" width="5.140625" customWidth="1"/>
    <col min="2" max="2" width="33.140625" customWidth="1"/>
    <col min="3" max="15" width="7.42578125" customWidth="1"/>
    <col min="16" max="16" width="7.28515625" customWidth="1"/>
  </cols>
  <sheetData>
    <row r="1" spans="1:17" x14ac:dyDescent="0.25">
      <c r="A1" s="296" t="s">
        <v>371</v>
      </c>
      <c r="B1" s="296"/>
      <c r="C1" s="2"/>
      <c r="D1" s="2"/>
      <c r="E1" s="2"/>
      <c r="F1" s="2"/>
      <c r="G1" s="2"/>
      <c r="H1" s="2"/>
      <c r="I1" s="2"/>
      <c r="J1" s="2"/>
      <c r="K1" s="2"/>
      <c r="M1" s="16"/>
      <c r="N1" s="16"/>
      <c r="O1" s="31" t="s">
        <v>19</v>
      </c>
    </row>
    <row r="2" spans="1:17" x14ac:dyDescent="0.25">
      <c r="A2" s="296" t="s">
        <v>372</v>
      </c>
      <c r="B2" s="296"/>
      <c r="C2" s="64"/>
      <c r="D2" s="64"/>
      <c r="E2" s="64"/>
      <c r="F2" s="64"/>
      <c r="G2" s="64"/>
      <c r="H2" s="64"/>
      <c r="I2" s="64"/>
      <c r="J2" s="64"/>
      <c r="K2" s="64"/>
      <c r="M2" s="63"/>
      <c r="N2" s="63"/>
      <c r="O2" s="63"/>
    </row>
    <row r="3" spans="1:17" ht="42" customHeight="1" x14ac:dyDescent="0.25">
      <c r="A3" s="303" t="s">
        <v>466</v>
      </c>
      <c r="B3" s="303"/>
      <c r="C3" s="303"/>
      <c r="D3" s="303"/>
      <c r="E3" s="303"/>
      <c r="F3" s="303"/>
      <c r="G3" s="303"/>
      <c r="H3" s="303"/>
      <c r="I3" s="303"/>
      <c r="J3" s="303"/>
      <c r="K3" s="303"/>
      <c r="L3" s="303"/>
      <c r="M3" s="303"/>
      <c r="N3" s="303"/>
      <c r="O3" s="303"/>
    </row>
    <row r="4" spans="1:17" ht="7.5" customHeight="1" x14ac:dyDescent="0.25">
      <c r="C4" s="304"/>
      <c r="D4" s="304"/>
      <c r="E4" s="304"/>
      <c r="F4" s="304"/>
      <c r="G4" s="304"/>
      <c r="H4" s="304"/>
      <c r="I4" s="304"/>
      <c r="J4" s="304"/>
      <c r="K4" s="304"/>
      <c r="L4" s="304"/>
      <c r="M4" s="304"/>
    </row>
    <row r="5" spans="1:17" s="1" customFormat="1" ht="32.25" customHeight="1" x14ac:dyDescent="0.2">
      <c r="A5" s="297" t="s">
        <v>15</v>
      </c>
      <c r="B5" s="297" t="s">
        <v>184</v>
      </c>
      <c r="C5" s="305" t="s">
        <v>2</v>
      </c>
      <c r="D5" s="305"/>
      <c r="E5" s="305"/>
      <c r="F5" s="305" t="s">
        <v>13</v>
      </c>
      <c r="G5" s="305"/>
      <c r="H5" s="305"/>
      <c r="I5" s="305"/>
      <c r="J5" s="305" t="s">
        <v>3</v>
      </c>
      <c r="K5" s="305"/>
      <c r="L5" s="305"/>
      <c r="M5" s="297" t="s">
        <v>11</v>
      </c>
      <c r="N5" s="297" t="s">
        <v>12</v>
      </c>
      <c r="O5" s="297" t="s">
        <v>65</v>
      </c>
      <c r="P5" s="294" t="s">
        <v>467</v>
      </c>
    </row>
    <row r="6" spans="1:17" s="1" customFormat="1" ht="14.25" customHeight="1" x14ac:dyDescent="0.2">
      <c r="A6" s="298"/>
      <c r="B6" s="298"/>
      <c r="C6" s="305" t="s">
        <v>4</v>
      </c>
      <c r="D6" s="309" t="s">
        <v>5</v>
      </c>
      <c r="E6" s="309"/>
      <c r="F6" s="305" t="s">
        <v>4</v>
      </c>
      <c r="G6" s="306" t="s">
        <v>5</v>
      </c>
      <c r="H6" s="307"/>
      <c r="I6" s="308"/>
      <c r="J6" s="306" t="s">
        <v>5</v>
      </c>
      <c r="K6" s="307"/>
      <c r="L6" s="308"/>
      <c r="M6" s="298"/>
      <c r="N6" s="298"/>
      <c r="O6" s="298"/>
      <c r="P6" s="294"/>
    </row>
    <row r="7" spans="1:17" s="1" customFormat="1" ht="88.5" customHeight="1" x14ac:dyDescent="0.2">
      <c r="A7" s="299"/>
      <c r="B7" s="299"/>
      <c r="C7" s="305"/>
      <c r="D7" s="81" t="s">
        <v>6</v>
      </c>
      <c r="E7" s="81" t="s">
        <v>7</v>
      </c>
      <c r="F7" s="305"/>
      <c r="G7" s="81" t="s">
        <v>14</v>
      </c>
      <c r="H7" s="81" t="s">
        <v>8</v>
      </c>
      <c r="I7" s="81" t="s">
        <v>9</v>
      </c>
      <c r="J7" s="200" t="s">
        <v>4</v>
      </c>
      <c r="K7" s="200" t="s">
        <v>10</v>
      </c>
      <c r="L7" s="200" t="s">
        <v>185</v>
      </c>
      <c r="M7" s="299"/>
      <c r="N7" s="299"/>
      <c r="O7" s="299"/>
      <c r="P7" s="294"/>
    </row>
    <row r="8" spans="1:17"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c r="P8" s="11">
        <v>14</v>
      </c>
    </row>
    <row r="9" spans="1:17" ht="16.5" customHeight="1" x14ac:dyDescent="0.25">
      <c r="A9" s="44" t="s">
        <v>17</v>
      </c>
      <c r="B9" s="300" t="s">
        <v>45</v>
      </c>
      <c r="C9" s="301"/>
      <c r="D9" s="301"/>
      <c r="E9" s="301"/>
      <c r="F9" s="301"/>
      <c r="G9" s="301"/>
      <c r="H9" s="301"/>
      <c r="I9" s="301"/>
      <c r="J9" s="301"/>
      <c r="K9" s="301"/>
      <c r="L9" s="301"/>
      <c r="M9" s="301"/>
      <c r="N9" s="301"/>
      <c r="O9" s="302"/>
      <c r="P9" s="87"/>
    </row>
    <row r="10" spans="1:17" x14ac:dyDescent="0.25">
      <c r="A10" s="4">
        <v>1</v>
      </c>
      <c r="B10" s="223" t="s">
        <v>448</v>
      </c>
      <c r="C10" s="5">
        <f t="shared" ref="C10:C23" si="0">F10+J10+M10</f>
        <v>64</v>
      </c>
      <c r="D10" s="75">
        <v>29</v>
      </c>
      <c r="E10" s="75">
        <v>35</v>
      </c>
      <c r="F10" s="5">
        <f>G10+H10+I10</f>
        <v>48</v>
      </c>
      <c r="G10" s="75">
        <v>30</v>
      </c>
      <c r="H10" s="75">
        <v>8</v>
      </c>
      <c r="I10" s="76">
        <v>10</v>
      </c>
      <c r="J10" s="5">
        <f>K10+L10</f>
        <v>16</v>
      </c>
      <c r="K10" s="75">
        <v>16</v>
      </c>
      <c r="L10" s="76">
        <v>0</v>
      </c>
      <c r="M10" s="75">
        <v>0</v>
      </c>
      <c r="N10" s="75">
        <v>0</v>
      </c>
      <c r="O10" s="75"/>
      <c r="P10" s="87"/>
      <c r="Q10" s="222"/>
    </row>
    <row r="11" spans="1:17" x14ac:dyDescent="0.25">
      <c r="A11" s="4">
        <v>2</v>
      </c>
      <c r="B11" s="223" t="s">
        <v>449</v>
      </c>
      <c r="C11" s="5">
        <f t="shared" si="0"/>
        <v>0</v>
      </c>
      <c r="D11" s="75"/>
      <c r="E11" s="75"/>
      <c r="F11" s="5">
        <f t="shared" ref="F11:F18" si="1">G11+H11+I11</f>
        <v>0</v>
      </c>
      <c r="G11" s="75"/>
      <c r="H11" s="75"/>
      <c r="I11" s="76"/>
      <c r="J11" s="5">
        <f t="shared" ref="J11:J23" si="2">K11+L11</f>
        <v>0</v>
      </c>
      <c r="K11" s="75"/>
      <c r="L11" s="76"/>
      <c r="M11" s="75"/>
      <c r="N11" s="75"/>
      <c r="O11" s="75"/>
      <c r="P11" s="87"/>
    </row>
    <row r="12" spans="1:17" x14ac:dyDescent="0.25">
      <c r="A12" s="4">
        <v>3</v>
      </c>
      <c r="B12" s="223" t="s">
        <v>450</v>
      </c>
      <c r="C12" s="5">
        <f t="shared" si="0"/>
        <v>1964</v>
      </c>
      <c r="D12" s="75">
        <v>1079</v>
      </c>
      <c r="E12" s="75">
        <v>885</v>
      </c>
      <c r="F12" s="5">
        <f t="shared" si="1"/>
        <v>894</v>
      </c>
      <c r="G12" s="75">
        <v>456</v>
      </c>
      <c r="H12" s="75">
        <v>302</v>
      </c>
      <c r="I12" s="76">
        <v>136</v>
      </c>
      <c r="J12" s="5">
        <f t="shared" si="2"/>
        <v>1051</v>
      </c>
      <c r="K12" s="75">
        <v>922</v>
      </c>
      <c r="L12" s="76">
        <v>129</v>
      </c>
      <c r="M12" s="75">
        <v>19</v>
      </c>
      <c r="N12" s="75">
        <v>85</v>
      </c>
      <c r="O12" s="87">
        <v>655</v>
      </c>
      <c r="P12" s="87">
        <v>35</v>
      </c>
    </row>
    <row r="13" spans="1:17" x14ac:dyDescent="0.25">
      <c r="A13" s="4">
        <v>4</v>
      </c>
      <c r="B13" s="223" t="s">
        <v>451</v>
      </c>
      <c r="C13" s="5">
        <f t="shared" si="0"/>
        <v>8</v>
      </c>
      <c r="D13" s="75">
        <v>0</v>
      </c>
      <c r="E13" s="75">
        <v>8</v>
      </c>
      <c r="F13" s="5">
        <f t="shared" si="1"/>
        <v>8</v>
      </c>
      <c r="G13" s="75">
        <v>7</v>
      </c>
      <c r="H13" s="75">
        <v>1</v>
      </c>
      <c r="I13" s="76">
        <v>0</v>
      </c>
      <c r="J13" s="5">
        <f t="shared" si="2"/>
        <v>0</v>
      </c>
      <c r="K13" s="75">
        <v>0</v>
      </c>
      <c r="L13" s="76">
        <v>0</v>
      </c>
      <c r="M13" s="75">
        <v>0</v>
      </c>
      <c r="N13" s="75"/>
      <c r="O13" s="87">
        <v>8</v>
      </c>
      <c r="P13" s="87"/>
    </row>
    <row r="14" spans="1:17" x14ac:dyDescent="0.25">
      <c r="A14" s="4">
        <v>5</v>
      </c>
      <c r="B14" s="223" t="s">
        <v>452</v>
      </c>
      <c r="C14" s="5">
        <f t="shared" si="0"/>
        <v>7</v>
      </c>
      <c r="D14" s="75">
        <v>2</v>
      </c>
      <c r="E14" s="75">
        <v>5</v>
      </c>
      <c r="F14" s="5">
        <f t="shared" si="1"/>
        <v>6</v>
      </c>
      <c r="G14" s="75">
        <v>3</v>
      </c>
      <c r="H14" s="75">
        <v>1</v>
      </c>
      <c r="I14" s="76">
        <v>2</v>
      </c>
      <c r="J14" s="5">
        <f t="shared" si="2"/>
        <v>1</v>
      </c>
      <c r="K14" s="75">
        <v>1</v>
      </c>
      <c r="L14" s="76">
        <v>0</v>
      </c>
      <c r="M14" s="75">
        <v>0</v>
      </c>
      <c r="N14" s="75"/>
      <c r="O14" s="87">
        <v>5</v>
      </c>
      <c r="P14" s="87"/>
    </row>
    <row r="15" spans="1:17" x14ac:dyDescent="0.25">
      <c r="A15" s="4">
        <v>6</v>
      </c>
      <c r="B15" s="223" t="s">
        <v>453</v>
      </c>
      <c r="C15" s="5">
        <f t="shared" si="0"/>
        <v>9</v>
      </c>
      <c r="D15" s="75">
        <v>2</v>
      </c>
      <c r="E15" s="75">
        <v>7</v>
      </c>
      <c r="F15" s="5">
        <f t="shared" si="1"/>
        <v>5</v>
      </c>
      <c r="G15" s="75">
        <v>3</v>
      </c>
      <c r="H15" s="75">
        <v>2</v>
      </c>
      <c r="I15" s="76">
        <v>0</v>
      </c>
      <c r="J15" s="5">
        <f t="shared" si="2"/>
        <v>4</v>
      </c>
      <c r="K15" s="75">
        <v>4</v>
      </c>
      <c r="L15" s="76">
        <v>0</v>
      </c>
      <c r="M15" s="75">
        <v>0</v>
      </c>
      <c r="N15" s="75"/>
      <c r="O15" s="87">
        <v>0</v>
      </c>
      <c r="P15" s="87"/>
    </row>
    <row r="16" spans="1:17" x14ac:dyDescent="0.25">
      <c r="A16" s="4">
        <v>7</v>
      </c>
      <c r="B16" s="223" t="s">
        <v>454</v>
      </c>
      <c r="C16" s="5">
        <f t="shared" si="0"/>
        <v>0</v>
      </c>
      <c r="D16" s="75"/>
      <c r="E16" s="75"/>
      <c r="F16" s="5">
        <f t="shared" si="1"/>
        <v>0</v>
      </c>
      <c r="G16" s="75"/>
      <c r="H16" s="75"/>
      <c r="I16" s="76"/>
      <c r="J16" s="5">
        <f t="shared" si="2"/>
        <v>0</v>
      </c>
      <c r="K16" s="75"/>
      <c r="L16" s="76"/>
      <c r="M16" s="75"/>
      <c r="N16" s="75"/>
      <c r="O16" s="87">
        <v>0</v>
      </c>
      <c r="P16" s="87"/>
    </row>
    <row r="17" spans="1:19" x14ac:dyDescent="0.25">
      <c r="A17" s="4">
        <v>8</v>
      </c>
      <c r="B17" s="224" t="s">
        <v>463</v>
      </c>
      <c r="C17" s="5">
        <f t="shared" si="0"/>
        <v>0</v>
      </c>
      <c r="D17" s="75"/>
      <c r="E17" s="75"/>
      <c r="F17" s="5">
        <f t="shared" si="1"/>
        <v>0</v>
      </c>
      <c r="G17" s="75"/>
      <c r="H17" s="75"/>
      <c r="I17" s="76"/>
      <c r="J17" s="5">
        <f t="shared" si="2"/>
        <v>0</v>
      </c>
      <c r="K17" s="75"/>
      <c r="L17" s="76"/>
      <c r="M17" s="75"/>
      <c r="N17" s="75"/>
      <c r="O17" s="87">
        <v>0</v>
      </c>
      <c r="P17" s="87"/>
    </row>
    <row r="18" spans="1:19" x14ac:dyDescent="0.25">
      <c r="A18" s="4">
        <v>9</v>
      </c>
      <c r="B18" s="223" t="s">
        <v>455</v>
      </c>
      <c r="C18" s="5">
        <f t="shared" si="0"/>
        <v>79</v>
      </c>
      <c r="D18" s="75">
        <v>0</v>
      </c>
      <c r="E18" s="75">
        <v>79</v>
      </c>
      <c r="F18" s="5">
        <f t="shared" si="1"/>
        <v>74</v>
      </c>
      <c r="G18" s="75">
        <v>72</v>
      </c>
      <c r="H18" s="75">
        <v>2</v>
      </c>
      <c r="I18" s="76">
        <v>0</v>
      </c>
      <c r="J18" s="5">
        <f t="shared" si="2"/>
        <v>5</v>
      </c>
      <c r="K18" s="75">
        <v>5</v>
      </c>
      <c r="L18" s="76">
        <v>0</v>
      </c>
      <c r="M18" s="75">
        <v>0</v>
      </c>
      <c r="N18" s="75">
        <v>0</v>
      </c>
      <c r="O18" s="87">
        <v>79</v>
      </c>
      <c r="P18" s="87">
        <v>9</v>
      </c>
    </row>
    <row r="19" spans="1:19" x14ac:dyDescent="0.25">
      <c r="A19" s="4">
        <v>10</v>
      </c>
      <c r="B19" s="223" t="s">
        <v>456</v>
      </c>
      <c r="C19" s="5">
        <f t="shared" si="0"/>
        <v>4</v>
      </c>
      <c r="D19" s="75">
        <v>3</v>
      </c>
      <c r="E19" s="75">
        <v>1</v>
      </c>
      <c r="F19" s="5">
        <f t="shared" ref="F19:F23" si="3">G19+H19+I19</f>
        <v>3</v>
      </c>
      <c r="G19" s="75">
        <v>0</v>
      </c>
      <c r="H19" s="75">
        <v>0</v>
      </c>
      <c r="I19" s="76">
        <v>3</v>
      </c>
      <c r="J19" s="5">
        <f t="shared" si="2"/>
        <v>1</v>
      </c>
      <c r="K19" s="75">
        <v>1</v>
      </c>
      <c r="L19" s="76">
        <v>0</v>
      </c>
      <c r="M19" s="75">
        <v>0</v>
      </c>
      <c r="N19" s="75">
        <v>0</v>
      </c>
      <c r="O19" s="75">
        <v>0</v>
      </c>
      <c r="P19" s="87"/>
    </row>
    <row r="20" spans="1:19" x14ac:dyDescent="0.25">
      <c r="A20" s="4">
        <v>11</v>
      </c>
      <c r="B20" s="223" t="s">
        <v>457</v>
      </c>
      <c r="C20" s="5">
        <f t="shared" si="0"/>
        <v>109</v>
      </c>
      <c r="D20" s="75">
        <v>0</v>
      </c>
      <c r="E20" s="75">
        <v>109</v>
      </c>
      <c r="F20" s="5">
        <f t="shared" si="3"/>
        <v>104</v>
      </c>
      <c r="G20" s="75">
        <v>49</v>
      </c>
      <c r="H20" s="75">
        <v>55</v>
      </c>
      <c r="I20" s="76">
        <v>0</v>
      </c>
      <c r="J20" s="5">
        <f t="shared" si="2"/>
        <v>5</v>
      </c>
      <c r="K20" s="75">
        <v>5</v>
      </c>
      <c r="L20" s="76">
        <v>0</v>
      </c>
      <c r="M20" s="75">
        <v>0</v>
      </c>
      <c r="N20" s="75">
        <v>0</v>
      </c>
      <c r="O20" s="75">
        <v>17</v>
      </c>
      <c r="P20" s="87"/>
    </row>
    <row r="21" spans="1:19" x14ac:dyDescent="0.25">
      <c r="A21" s="4">
        <v>12</v>
      </c>
      <c r="B21" s="223" t="s">
        <v>458</v>
      </c>
      <c r="C21" s="5">
        <f t="shared" si="0"/>
        <v>1</v>
      </c>
      <c r="D21" s="75">
        <v>0</v>
      </c>
      <c r="E21" s="75">
        <v>1</v>
      </c>
      <c r="F21" s="5">
        <f t="shared" si="3"/>
        <v>1</v>
      </c>
      <c r="G21" s="75">
        <v>1</v>
      </c>
      <c r="H21" s="75">
        <v>0</v>
      </c>
      <c r="I21" s="76">
        <v>0</v>
      </c>
      <c r="J21" s="5">
        <f t="shared" si="2"/>
        <v>0</v>
      </c>
      <c r="K21" s="75">
        <v>0</v>
      </c>
      <c r="L21" s="76">
        <v>0</v>
      </c>
      <c r="M21" s="75">
        <v>0</v>
      </c>
      <c r="N21" s="75">
        <v>0</v>
      </c>
      <c r="O21" s="75">
        <v>1</v>
      </c>
      <c r="P21" s="87"/>
    </row>
    <row r="22" spans="1:19" x14ac:dyDescent="0.25">
      <c r="A22" s="4">
        <v>13</v>
      </c>
      <c r="B22" s="223" t="s">
        <v>459</v>
      </c>
      <c r="C22" s="5">
        <f t="shared" si="0"/>
        <v>133</v>
      </c>
      <c r="D22" s="75">
        <v>29</v>
      </c>
      <c r="E22" s="75">
        <v>104</v>
      </c>
      <c r="F22" s="5">
        <f t="shared" si="3"/>
        <v>103</v>
      </c>
      <c r="G22" s="75">
        <v>70</v>
      </c>
      <c r="H22" s="75">
        <v>6</v>
      </c>
      <c r="I22" s="76">
        <v>27</v>
      </c>
      <c r="J22" s="5">
        <f t="shared" si="2"/>
        <v>28</v>
      </c>
      <c r="K22" s="75">
        <v>28</v>
      </c>
      <c r="L22" s="76">
        <v>0</v>
      </c>
      <c r="M22" s="75">
        <v>2</v>
      </c>
      <c r="N22" s="75">
        <v>5</v>
      </c>
      <c r="O22" s="75">
        <v>90</v>
      </c>
      <c r="P22" s="87"/>
    </row>
    <row r="23" spans="1:19" x14ac:dyDescent="0.25">
      <c r="A23" s="4">
        <v>14</v>
      </c>
      <c r="B23" s="223" t="s">
        <v>460</v>
      </c>
      <c r="C23" s="5">
        <f t="shared" si="0"/>
        <v>3</v>
      </c>
      <c r="D23" s="75">
        <v>0</v>
      </c>
      <c r="E23" s="75">
        <v>3</v>
      </c>
      <c r="F23" s="5">
        <f t="shared" si="3"/>
        <v>0</v>
      </c>
      <c r="G23" s="75">
        <v>0</v>
      </c>
      <c r="H23" s="75">
        <v>0</v>
      </c>
      <c r="I23" s="76">
        <v>0</v>
      </c>
      <c r="J23" s="5">
        <f t="shared" si="2"/>
        <v>3</v>
      </c>
      <c r="K23" s="75">
        <v>3</v>
      </c>
      <c r="L23" s="76">
        <v>0</v>
      </c>
      <c r="M23" s="75">
        <v>0</v>
      </c>
      <c r="N23" s="75">
        <v>0</v>
      </c>
      <c r="O23" s="75">
        <v>2</v>
      </c>
      <c r="P23" s="87"/>
    </row>
    <row r="24" spans="1:19" x14ac:dyDescent="0.25">
      <c r="A24" s="4"/>
      <c r="B24" s="117" t="s">
        <v>401</v>
      </c>
      <c r="C24" s="8">
        <f>SUM(C10:C23)</f>
        <v>2381</v>
      </c>
      <c r="D24" s="8">
        <f>SUM(D10:D23)</f>
        <v>1144</v>
      </c>
      <c r="E24" s="8">
        <f>SUM(E10:E23)</f>
        <v>1237</v>
      </c>
      <c r="F24" s="8">
        <f>SUM(F10:F23)</f>
        <v>1246</v>
      </c>
      <c r="G24" s="8">
        <f t="shared" ref="G24:N24" si="4">SUM(G10:G23)</f>
        <v>691</v>
      </c>
      <c r="H24" s="8">
        <f t="shared" si="4"/>
        <v>377</v>
      </c>
      <c r="I24" s="8">
        <f t="shared" si="4"/>
        <v>178</v>
      </c>
      <c r="J24" s="8">
        <f t="shared" si="4"/>
        <v>1114</v>
      </c>
      <c r="K24" s="8">
        <f t="shared" si="4"/>
        <v>985</v>
      </c>
      <c r="L24" s="8">
        <f t="shared" si="4"/>
        <v>129</v>
      </c>
      <c r="M24" s="8">
        <f t="shared" si="4"/>
        <v>21</v>
      </c>
      <c r="N24" s="8">
        <f t="shared" si="4"/>
        <v>90</v>
      </c>
      <c r="O24" s="8">
        <f>SUM(O10:O23)</f>
        <v>857</v>
      </c>
      <c r="P24" s="87">
        <f>SUM(P12:P23)</f>
        <v>44</v>
      </c>
    </row>
    <row r="25" spans="1:19" ht="18" customHeight="1" x14ac:dyDescent="0.25">
      <c r="A25" s="44" t="s">
        <v>18</v>
      </c>
      <c r="B25" s="300" t="s">
        <v>42</v>
      </c>
      <c r="C25" s="301"/>
      <c r="D25" s="301"/>
      <c r="E25" s="301"/>
      <c r="F25" s="301"/>
      <c r="G25" s="301"/>
      <c r="H25" s="301"/>
      <c r="I25" s="301"/>
      <c r="J25" s="301"/>
      <c r="K25" s="301"/>
      <c r="L25" s="301"/>
      <c r="M25" s="301"/>
      <c r="N25" s="301"/>
      <c r="O25" s="302"/>
      <c r="P25" s="87"/>
    </row>
    <row r="26" spans="1:19" x14ac:dyDescent="0.25">
      <c r="A26" s="6">
        <v>1</v>
      </c>
      <c r="B26" s="5" t="s">
        <v>399</v>
      </c>
      <c r="C26" s="5">
        <f>F26+J26+M26</f>
        <v>644</v>
      </c>
      <c r="D26" s="75">
        <v>60</v>
      </c>
      <c r="E26" s="75">
        <v>584</v>
      </c>
      <c r="F26" s="5">
        <f>G26+H26+I26</f>
        <v>319</v>
      </c>
      <c r="G26" s="75">
        <v>38</v>
      </c>
      <c r="H26" s="75">
        <v>281</v>
      </c>
      <c r="I26" s="76">
        <v>0</v>
      </c>
      <c r="J26" s="5">
        <f>K26+L26</f>
        <v>325</v>
      </c>
      <c r="K26" s="75">
        <v>325</v>
      </c>
      <c r="L26" s="76">
        <v>0</v>
      </c>
      <c r="M26" s="75">
        <v>0</v>
      </c>
      <c r="N26" s="75">
        <v>0</v>
      </c>
      <c r="O26" s="75">
        <v>0</v>
      </c>
      <c r="P26" s="87">
        <v>0</v>
      </c>
    </row>
    <row r="27" spans="1:19" x14ac:dyDescent="0.25">
      <c r="A27" s="6">
        <v>2</v>
      </c>
      <c r="B27" s="5" t="s">
        <v>398</v>
      </c>
      <c r="C27" s="5">
        <f t="shared" ref="C27:C32" si="5">F27+J27+M27</f>
        <v>0</v>
      </c>
      <c r="D27" s="75"/>
      <c r="E27" s="75"/>
      <c r="F27" s="5">
        <f>G27+H27+I27</f>
        <v>0</v>
      </c>
      <c r="G27" s="75"/>
      <c r="H27" s="75"/>
      <c r="I27" s="76"/>
      <c r="J27" s="5">
        <f t="shared" ref="J27:J31" si="6">K27+L27</f>
        <v>0</v>
      </c>
      <c r="K27" s="75"/>
      <c r="L27" s="76"/>
      <c r="M27" s="75"/>
      <c r="N27" s="75"/>
      <c r="O27" s="75"/>
      <c r="P27" s="87"/>
    </row>
    <row r="28" spans="1:19" x14ac:dyDescent="0.25">
      <c r="A28" s="6">
        <v>3</v>
      </c>
      <c r="B28" s="5" t="s">
        <v>34</v>
      </c>
      <c r="C28" s="5">
        <f t="shared" si="5"/>
        <v>1824</v>
      </c>
      <c r="D28" s="75">
        <v>86</v>
      </c>
      <c r="E28" s="75">
        <v>1738</v>
      </c>
      <c r="F28" s="5">
        <f t="shared" ref="F28:F32" si="7">G28+H28+I28</f>
        <v>1637</v>
      </c>
      <c r="G28" s="82">
        <v>0</v>
      </c>
      <c r="H28" s="82">
        <v>1637</v>
      </c>
      <c r="I28" s="83">
        <v>0</v>
      </c>
      <c r="J28" s="5">
        <f t="shared" si="6"/>
        <v>187</v>
      </c>
      <c r="K28" s="82">
        <v>187</v>
      </c>
      <c r="L28" s="83">
        <v>0</v>
      </c>
      <c r="M28" s="82">
        <v>0</v>
      </c>
      <c r="N28" s="82">
        <v>0</v>
      </c>
      <c r="O28" s="82">
        <v>811</v>
      </c>
      <c r="P28" s="87"/>
      <c r="R28" s="225"/>
      <c r="S28" s="225"/>
    </row>
    <row r="29" spans="1:19" x14ac:dyDescent="0.25">
      <c r="A29" s="6">
        <v>5</v>
      </c>
      <c r="B29" s="5" t="s">
        <v>35</v>
      </c>
      <c r="C29" s="5">
        <f t="shared" si="5"/>
        <v>90</v>
      </c>
      <c r="D29" s="75">
        <v>0</v>
      </c>
      <c r="E29" s="75">
        <v>90</v>
      </c>
      <c r="F29" s="5">
        <f>G29+H29+I29</f>
        <v>90</v>
      </c>
      <c r="G29" s="75">
        <v>90</v>
      </c>
      <c r="H29" s="75">
        <v>0</v>
      </c>
      <c r="I29" s="76">
        <v>0</v>
      </c>
      <c r="J29" s="5">
        <f t="shared" si="6"/>
        <v>0</v>
      </c>
      <c r="K29" s="75">
        <v>0</v>
      </c>
      <c r="L29" s="76">
        <v>0</v>
      </c>
      <c r="M29" s="75">
        <v>0</v>
      </c>
      <c r="N29" s="75">
        <v>0</v>
      </c>
      <c r="O29" s="75"/>
      <c r="P29" s="87"/>
      <c r="R29" s="222"/>
      <c r="S29" s="222"/>
    </row>
    <row r="30" spans="1:19" x14ac:dyDescent="0.25">
      <c r="A30" s="6">
        <v>6</v>
      </c>
      <c r="B30" s="5" t="s">
        <v>36</v>
      </c>
      <c r="C30" s="5">
        <f t="shared" si="5"/>
        <v>211</v>
      </c>
      <c r="D30" s="202">
        <v>11</v>
      </c>
      <c r="E30" s="202">
        <v>200</v>
      </c>
      <c r="F30" s="5">
        <f t="shared" si="7"/>
        <v>187</v>
      </c>
      <c r="G30" s="204">
        <v>174</v>
      </c>
      <c r="H30" s="204">
        <v>2</v>
      </c>
      <c r="I30" s="203">
        <v>11</v>
      </c>
      <c r="J30" s="5">
        <f t="shared" si="6"/>
        <v>24</v>
      </c>
      <c r="K30" s="206">
        <v>24</v>
      </c>
      <c r="L30" s="205">
        <v>0</v>
      </c>
      <c r="M30" s="206">
        <v>0</v>
      </c>
      <c r="N30" s="75">
        <v>15</v>
      </c>
      <c r="O30" s="75">
        <v>0</v>
      </c>
      <c r="P30" s="87">
        <v>0</v>
      </c>
      <c r="R30" s="222"/>
      <c r="S30" s="222"/>
    </row>
    <row r="31" spans="1:19" x14ac:dyDescent="0.25">
      <c r="A31" s="6">
        <v>7</v>
      </c>
      <c r="B31" s="5" t="s">
        <v>37</v>
      </c>
      <c r="C31" s="5">
        <f t="shared" si="5"/>
        <v>166</v>
      </c>
      <c r="D31" s="212">
        <v>0</v>
      </c>
      <c r="E31" s="212">
        <v>166</v>
      </c>
      <c r="F31" s="5">
        <f t="shared" si="7"/>
        <v>125</v>
      </c>
      <c r="G31" s="214">
        <v>125</v>
      </c>
      <c r="H31" s="214">
        <v>0</v>
      </c>
      <c r="I31" s="213">
        <v>0</v>
      </c>
      <c r="J31" s="5">
        <f t="shared" si="6"/>
        <v>41</v>
      </c>
      <c r="K31" s="216">
        <v>41</v>
      </c>
      <c r="L31" s="215">
        <v>0</v>
      </c>
      <c r="M31" s="216">
        <v>0</v>
      </c>
      <c r="N31" s="75">
        <v>0</v>
      </c>
      <c r="O31" s="75">
        <v>0</v>
      </c>
      <c r="P31" s="87">
        <v>0</v>
      </c>
      <c r="R31" s="222"/>
      <c r="S31" s="222"/>
    </row>
    <row r="32" spans="1:19" x14ac:dyDescent="0.25">
      <c r="A32" s="6">
        <v>8</v>
      </c>
      <c r="B32" s="5" t="s">
        <v>445</v>
      </c>
      <c r="C32" s="5">
        <f t="shared" si="5"/>
        <v>1637</v>
      </c>
      <c r="D32" s="75">
        <v>67</v>
      </c>
      <c r="E32" s="75">
        <v>1570</v>
      </c>
      <c r="F32" s="5">
        <f t="shared" si="7"/>
        <v>1482</v>
      </c>
      <c r="G32" s="75">
        <v>0</v>
      </c>
      <c r="H32" s="75">
        <v>1482</v>
      </c>
      <c r="I32" s="76">
        <v>0</v>
      </c>
      <c r="J32" s="5">
        <f t="shared" ref="J32" si="8">K32+L32</f>
        <v>155</v>
      </c>
      <c r="K32" s="75">
        <v>155</v>
      </c>
      <c r="L32" s="76">
        <v>0</v>
      </c>
      <c r="M32" s="75"/>
      <c r="N32" s="75">
        <v>0</v>
      </c>
      <c r="O32" s="75">
        <v>0</v>
      </c>
      <c r="P32" s="87">
        <v>0</v>
      </c>
      <c r="R32" s="222"/>
      <c r="S32" s="222"/>
    </row>
    <row r="33" spans="1:19" x14ac:dyDescent="0.25">
      <c r="A33" s="6"/>
      <c r="B33" s="8" t="s">
        <v>400</v>
      </c>
      <c r="C33" s="8">
        <f>SUM(C26:C32)</f>
        <v>4572</v>
      </c>
      <c r="D33" s="8">
        <f>SUM(D26:D32)</f>
        <v>224</v>
      </c>
      <c r="E33" s="8">
        <f>SUM(E26:E32)</f>
        <v>4348</v>
      </c>
      <c r="F33" s="8">
        <f t="shared" ref="F33:O33" si="9">SUM(F26:F32)</f>
        <v>3840</v>
      </c>
      <c r="G33" s="8">
        <f>SUM(G26:G32)</f>
        <v>427</v>
      </c>
      <c r="H33" s="8">
        <f>SUM(H26:H32)</f>
        <v>3402</v>
      </c>
      <c r="I33" s="8">
        <f>SUM(I26:I32)</f>
        <v>11</v>
      </c>
      <c r="J33" s="8">
        <f t="shared" si="9"/>
        <v>732</v>
      </c>
      <c r="K33" s="8">
        <f>SUM(K26:K32)</f>
        <v>732</v>
      </c>
      <c r="L33" s="8">
        <f>SUM(L26:L32)</f>
        <v>0</v>
      </c>
      <c r="M33" s="8">
        <f>SUM(M26:M32)</f>
        <v>0</v>
      </c>
      <c r="N33" s="8">
        <f t="shared" si="9"/>
        <v>15</v>
      </c>
      <c r="O33" s="8">
        <f t="shared" si="9"/>
        <v>811</v>
      </c>
      <c r="P33" s="87"/>
      <c r="R33" s="222"/>
      <c r="S33" s="222"/>
    </row>
    <row r="34" spans="1:19" x14ac:dyDescent="0.25">
      <c r="A34" s="5"/>
      <c r="B34" s="45" t="s">
        <v>38</v>
      </c>
      <c r="C34" s="8">
        <f t="shared" ref="C34:N34" si="10">C33+C24</f>
        <v>6953</v>
      </c>
      <c r="D34" s="8">
        <f>D33+D24</f>
        <v>1368</v>
      </c>
      <c r="E34" s="8">
        <f t="shared" si="10"/>
        <v>5585</v>
      </c>
      <c r="F34" s="8">
        <f t="shared" si="10"/>
        <v>5086</v>
      </c>
      <c r="G34" s="8">
        <f t="shared" si="10"/>
        <v>1118</v>
      </c>
      <c r="H34" s="8">
        <f t="shared" si="10"/>
        <v>3779</v>
      </c>
      <c r="I34" s="8">
        <f t="shared" si="10"/>
        <v>189</v>
      </c>
      <c r="J34" s="8">
        <f t="shared" si="10"/>
        <v>1846</v>
      </c>
      <c r="K34" s="8">
        <f t="shared" si="10"/>
        <v>1717</v>
      </c>
      <c r="L34" s="8">
        <f t="shared" si="10"/>
        <v>129</v>
      </c>
      <c r="M34" s="8">
        <f t="shared" si="10"/>
        <v>21</v>
      </c>
      <c r="N34" s="8">
        <f t="shared" si="10"/>
        <v>105</v>
      </c>
      <c r="O34" s="8">
        <f>O33+O24</f>
        <v>1668</v>
      </c>
      <c r="P34" s="87"/>
      <c r="R34">
        <v>934</v>
      </c>
    </row>
    <row r="35" spans="1:19" hidden="1" x14ac:dyDescent="0.25"/>
    <row r="36" spans="1:19" ht="18.75" hidden="1" x14ac:dyDescent="0.3">
      <c r="J36" s="295" t="s">
        <v>373</v>
      </c>
      <c r="K36" s="295"/>
      <c r="L36" s="295"/>
      <c r="M36" s="295"/>
    </row>
    <row r="37" spans="1:19" hidden="1" x14ac:dyDescent="0.25"/>
    <row r="38" spans="1:19" hidden="1" x14ac:dyDescent="0.25"/>
    <row r="39" spans="1:19" hidden="1" x14ac:dyDescent="0.25"/>
    <row r="40" spans="1:19" hidden="1" x14ac:dyDescent="0.25"/>
    <row r="41" spans="1:19" hidden="1" x14ac:dyDescent="0.25"/>
    <row r="42" spans="1:19" ht="18.75" hidden="1" x14ac:dyDescent="0.3">
      <c r="J42" s="295" t="s">
        <v>393</v>
      </c>
      <c r="K42" s="295"/>
      <c r="L42" s="295"/>
      <c r="M42" s="295"/>
    </row>
    <row r="43" spans="1:19" hidden="1" x14ac:dyDescent="0.25"/>
    <row r="44" spans="1:19" hidden="1" x14ac:dyDescent="0.25"/>
    <row r="45" spans="1:19" x14ac:dyDescent="0.25">
      <c r="R45">
        <f>1156-983</f>
        <v>173</v>
      </c>
    </row>
    <row r="46" spans="1:19" x14ac:dyDescent="0.25">
      <c r="G46">
        <f>G34+H34</f>
        <v>4897</v>
      </c>
    </row>
    <row r="47" spans="1:19" x14ac:dyDescent="0.25">
      <c r="G47">
        <f>G46/F34*100</f>
        <v>96.283916633896965</v>
      </c>
    </row>
    <row r="49" spans="3:19" x14ac:dyDescent="0.25">
      <c r="C49" t="s">
        <v>473</v>
      </c>
    </row>
    <row r="55" spans="3:19" x14ac:dyDescent="0.25">
      <c r="R55" s="164"/>
      <c r="S55" s="164"/>
    </row>
  </sheetData>
  <mergeCells count="22">
    <mergeCell ref="M5:M7"/>
    <mergeCell ref="C6:C7"/>
    <mergeCell ref="G6:I6"/>
    <mergeCell ref="D6:E6"/>
    <mergeCell ref="F6:F7"/>
    <mergeCell ref="J6:L6"/>
    <mergeCell ref="P5:P7"/>
    <mergeCell ref="J36:M36"/>
    <mergeCell ref="J42:M42"/>
    <mergeCell ref="A1:B1"/>
    <mergeCell ref="A2:B2"/>
    <mergeCell ref="N5:N7"/>
    <mergeCell ref="B9:O9"/>
    <mergeCell ref="B25:O25"/>
    <mergeCell ref="O5:O7"/>
    <mergeCell ref="A3:O3"/>
    <mergeCell ref="C4:M4"/>
    <mergeCell ref="A5:A7"/>
    <mergeCell ref="B5:B7"/>
    <mergeCell ref="C5:E5"/>
    <mergeCell ref="F5:I5"/>
    <mergeCell ref="J5:L5"/>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80" t="s">
        <v>71</v>
      </c>
      <c r="B3" s="380"/>
      <c r="C3" s="380"/>
      <c r="D3" s="380"/>
      <c r="E3" s="380"/>
      <c r="F3" s="380"/>
      <c r="G3" s="380"/>
    </row>
    <row r="4" spans="1:11" ht="15" customHeight="1" x14ac:dyDescent="0.25">
      <c r="A4" s="380" t="s">
        <v>120</v>
      </c>
      <c r="B4" s="380"/>
      <c r="C4" s="380"/>
      <c r="D4" s="380"/>
      <c r="E4" s="380"/>
      <c r="F4" s="380"/>
      <c r="G4" s="380"/>
      <c r="H4" s="380"/>
      <c r="I4" s="32"/>
      <c r="J4" s="32"/>
      <c r="K4" s="32"/>
    </row>
    <row r="5" spans="1:11" ht="69" customHeight="1" x14ac:dyDescent="0.25">
      <c r="A5" s="303" t="s">
        <v>112</v>
      </c>
      <c r="B5" s="303"/>
      <c r="C5" s="303"/>
      <c r="D5" s="303"/>
      <c r="E5" s="303"/>
      <c r="F5" s="303"/>
      <c r="G5" s="303"/>
      <c r="H5" s="303"/>
      <c r="I5" s="303"/>
    </row>
    <row r="7" spans="1:11" ht="36.75" customHeight="1" x14ac:dyDescent="0.25">
      <c r="A7" s="294" t="s">
        <v>15</v>
      </c>
      <c r="B7" s="294" t="s">
        <v>103</v>
      </c>
      <c r="C7" s="294" t="s">
        <v>111</v>
      </c>
      <c r="D7" s="294" t="s">
        <v>106</v>
      </c>
      <c r="E7" s="382" t="s">
        <v>110</v>
      </c>
      <c r="F7" s="383"/>
      <c r="G7" s="383"/>
      <c r="H7" s="384"/>
      <c r="I7" s="385" t="s">
        <v>58</v>
      </c>
    </row>
    <row r="8" spans="1:11" ht="91.5" customHeight="1" x14ac:dyDescent="0.25">
      <c r="A8" s="294"/>
      <c r="B8" s="294"/>
      <c r="C8" s="294"/>
      <c r="D8" s="294"/>
      <c r="E8" s="27" t="s">
        <v>107</v>
      </c>
      <c r="F8" s="27" t="s">
        <v>108</v>
      </c>
      <c r="G8" s="27" t="s">
        <v>109</v>
      </c>
      <c r="H8" s="27" t="s">
        <v>113</v>
      </c>
      <c r="I8" s="385"/>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81"/>
      <c r="C46" s="381"/>
      <c r="D46" s="381"/>
      <c r="E46" s="381"/>
      <c r="F46" s="381"/>
      <c r="G46" s="381"/>
      <c r="H46" s="381"/>
      <c r="I46" s="381"/>
    </row>
    <row r="47" spans="1:9" ht="62.25" customHeight="1" x14ac:dyDescent="0.25">
      <c r="B47" s="380" t="s">
        <v>125</v>
      </c>
      <c r="C47" s="386"/>
      <c r="D47" s="386"/>
      <c r="E47" s="386"/>
      <c r="F47" s="386"/>
      <c r="G47" s="386"/>
      <c r="H47" s="386"/>
      <c r="I47" s="386"/>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80" t="s">
        <v>71</v>
      </c>
      <c r="B3" s="380"/>
      <c r="C3" s="380"/>
      <c r="D3" s="380"/>
      <c r="E3" s="380"/>
      <c r="F3" s="380"/>
      <c r="G3" s="380"/>
      <c r="H3" s="388"/>
      <c r="I3" s="388"/>
      <c r="J3" s="2"/>
      <c r="K3" s="2"/>
      <c r="L3" s="1"/>
    </row>
    <row r="4" spans="1:15" ht="15" customHeight="1" x14ac:dyDescent="0.25">
      <c r="A4" s="380" t="s">
        <v>120</v>
      </c>
      <c r="B4" s="380"/>
      <c r="C4" s="380"/>
      <c r="D4" s="380"/>
      <c r="E4" s="380"/>
      <c r="F4" s="380"/>
      <c r="G4" s="380"/>
      <c r="H4" s="380"/>
      <c r="I4" s="380"/>
      <c r="J4" s="380"/>
      <c r="K4" s="380"/>
      <c r="L4" s="380"/>
      <c r="M4" s="380"/>
    </row>
    <row r="5" spans="1:15" ht="68.25" customHeight="1" x14ac:dyDescent="0.25">
      <c r="A5" s="303" t="s">
        <v>188</v>
      </c>
      <c r="B5" s="303"/>
      <c r="C5" s="303"/>
      <c r="D5" s="303"/>
      <c r="E5" s="303"/>
      <c r="F5" s="303"/>
      <c r="G5" s="303"/>
      <c r="H5" s="303"/>
      <c r="I5" s="303"/>
      <c r="J5" s="303"/>
      <c r="K5" s="303"/>
      <c r="L5" s="303"/>
      <c r="M5" s="303"/>
      <c r="N5" s="303"/>
      <c r="O5" s="303"/>
    </row>
    <row r="6" spans="1:15" ht="6.75" customHeight="1" x14ac:dyDescent="0.25">
      <c r="C6" s="304"/>
      <c r="D6" s="304"/>
      <c r="E6" s="304"/>
      <c r="F6" s="304"/>
      <c r="G6" s="304"/>
      <c r="H6" s="304"/>
      <c r="I6" s="304"/>
      <c r="J6" s="304"/>
      <c r="K6" s="304"/>
      <c r="L6" s="304"/>
      <c r="M6" s="304"/>
    </row>
    <row r="7" spans="1:15" s="1" customFormat="1" ht="30.75" customHeight="1" x14ac:dyDescent="0.2">
      <c r="A7" s="312" t="s">
        <v>15</v>
      </c>
      <c r="B7" s="312" t="s">
        <v>16</v>
      </c>
      <c r="C7" s="294" t="s">
        <v>2</v>
      </c>
      <c r="D7" s="294"/>
      <c r="E7" s="294"/>
      <c r="F7" s="294" t="s">
        <v>13</v>
      </c>
      <c r="G7" s="294"/>
      <c r="H7" s="294"/>
      <c r="I7" s="294"/>
      <c r="J7" s="294" t="s">
        <v>3</v>
      </c>
      <c r="K7" s="294"/>
      <c r="L7" s="294"/>
      <c r="M7" s="312" t="s">
        <v>11</v>
      </c>
      <c r="N7" s="312" t="s">
        <v>12</v>
      </c>
      <c r="O7" s="312" t="s">
        <v>65</v>
      </c>
    </row>
    <row r="8" spans="1:15" s="1" customFormat="1" ht="21.75" customHeight="1" x14ac:dyDescent="0.2">
      <c r="A8" s="313"/>
      <c r="B8" s="313"/>
      <c r="C8" s="294" t="s">
        <v>4</v>
      </c>
      <c r="D8" s="379" t="s">
        <v>5</v>
      </c>
      <c r="E8" s="379"/>
      <c r="F8" s="294" t="s">
        <v>4</v>
      </c>
      <c r="G8" s="376" t="s">
        <v>5</v>
      </c>
      <c r="H8" s="377"/>
      <c r="I8" s="378"/>
      <c r="J8" s="294" t="s">
        <v>4</v>
      </c>
      <c r="K8" s="379" t="s">
        <v>5</v>
      </c>
      <c r="L8" s="379"/>
      <c r="M8" s="313"/>
      <c r="N8" s="313"/>
      <c r="O8" s="313"/>
    </row>
    <row r="9" spans="1:15" s="1" customFormat="1" ht="114" x14ac:dyDescent="0.2">
      <c r="A9" s="314"/>
      <c r="B9" s="314"/>
      <c r="C9" s="294"/>
      <c r="D9" s="17" t="s">
        <v>6</v>
      </c>
      <c r="E9" s="17" t="s">
        <v>7</v>
      </c>
      <c r="F9" s="294"/>
      <c r="G9" s="17" t="s">
        <v>14</v>
      </c>
      <c r="H9" s="17" t="s">
        <v>8</v>
      </c>
      <c r="I9" s="17" t="s">
        <v>9</v>
      </c>
      <c r="J9" s="294"/>
      <c r="K9" s="17" t="s">
        <v>10</v>
      </c>
      <c r="L9" s="44" t="s">
        <v>185</v>
      </c>
      <c r="M9" s="314"/>
      <c r="N9" s="314"/>
      <c r="O9" s="314"/>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87" t="s">
        <v>62</v>
      </c>
      <c r="C34" s="387"/>
      <c r="D34" s="387"/>
      <c r="E34" s="387"/>
      <c r="F34" s="387"/>
      <c r="G34" s="387"/>
      <c r="H34" s="387"/>
      <c r="I34" s="387"/>
      <c r="J34" s="387"/>
      <c r="K34" s="387"/>
      <c r="L34" s="387"/>
      <c r="M34" s="387"/>
    </row>
  </sheetData>
  <mergeCells count="19">
    <mergeCell ref="N7:N9"/>
    <mergeCell ref="O7:O9"/>
    <mergeCell ref="A4:M4"/>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310" t="s">
        <v>127</v>
      </c>
      <c r="O1" s="310"/>
    </row>
    <row r="2" spans="1:15" x14ac:dyDescent="0.25">
      <c r="A2" s="2" t="s">
        <v>1</v>
      </c>
      <c r="B2" s="2"/>
      <c r="C2" s="2"/>
      <c r="D2" s="2"/>
      <c r="E2" s="2"/>
      <c r="F2" s="2"/>
      <c r="G2" s="2"/>
      <c r="H2" s="2"/>
      <c r="I2" s="2"/>
      <c r="J2" s="2"/>
      <c r="K2" s="2"/>
      <c r="L2" s="1"/>
    </row>
    <row r="3" spans="1:15" ht="15" customHeight="1" x14ac:dyDescent="0.25">
      <c r="A3" s="380" t="s">
        <v>71</v>
      </c>
      <c r="B3" s="380"/>
      <c r="C3" s="380"/>
      <c r="D3" s="380"/>
      <c r="E3" s="380"/>
      <c r="F3" s="380"/>
      <c r="G3" s="380"/>
      <c r="H3" s="388"/>
      <c r="I3" s="388"/>
      <c r="J3" s="2"/>
      <c r="K3" s="2"/>
      <c r="L3" s="1"/>
    </row>
    <row r="4" spans="1:15" ht="15" customHeight="1" x14ac:dyDescent="0.25">
      <c r="A4" s="380" t="s">
        <v>120</v>
      </c>
      <c r="B4" s="380"/>
      <c r="C4" s="380"/>
      <c r="D4" s="380"/>
      <c r="E4" s="380"/>
      <c r="F4" s="380"/>
      <c r="G4" s="380"/>
      <c r="H4" s="380"/>
      <c r="I4" s="380"/>
      <c r="J4" s="380"/>
      <c r="K4" s="380"/>
      <c r="L4" s="380"/>
      <c r="M4" s="380"/>
    </row>
    <row r="5" spans="1:15" ht="7.5" customHeight="1" x14ac:dyDescent="0.25">
      <c r="A5" s="2"/>
      <c r="B5" s="2"/>
      <c r="C5" s="2"/>
      <c r="D5" s="2"/>
      <c r="E5" s="2"/>
      <c r="F5" s="2"/>
      <c r="G5" s="2"/>
      <c r="H5" s="2"/>
      <c r="I5" s="2"/>
      <c r="J5" s="2"/>
      <c r="K5" s="2"/>
      <c r="L5" s="1"/>
    </row>
    <row r="6" spans="1:15" ht="60.75" customHeight="1" x14ac:dyDescent="0.25">
      <c r="A6" s="303" t="s">
        <v>206</v>
      </c>
      <c r="B6" s="303"/>
      <c r="C6" s="303"/>
      <c r="D6" s="303"/>
      <c r="E6" s="303"/>
      <c r="F6" s="303"/>
      <c r="G6" s="303"/>
      <c r="H6" s="303"/>
      <c r="I6" s="303"/>
      <c r="J6" s="303"/>
      <c r="K6" s="303"/>
      <c r="L6" s="303"/>
      <c r="M6" s="303"/>
      <c r="N6" s="303"/>
      <c r="O6" s="303"/>
    </row>
    <row r="7" spans="1:15" ht="7.5" customHeight="1" x14ac:dyDescent="0.25">
      <c r="C7" s="304"/>
      <c r="D7" s="304"/>
      <c r="E7" s="304"/>
      <c r="F7" s="304"/>
      <c r="G7" s="304"/>
      <c r="H7" s="304"/>
      <c r="I7" s="304"/>
      <c r="J7" s="304"/>
      <c r="K7" s="304"/>
      <c r="L7" s="304"/>
      <c r="M7" s="304"/>
    </row>
    <row r="8" spans="1:15" s="1" customFormat="1" ht="30.75" customHeight="1" x14ac:dyDescent="0.2">
      <c r="A8" s="312" t="s">
        <v>15</v>
      </c>
      <c r="B8" s="312" t="s">
        <v>180</v>
      </c>
      <c r="C8" s="294" t="s">
        <v>2</v>
      </c>
      <c r="D8" s="294"/>
      <c r="E8" s="294"/>
      <c r="F8" s="294" t="s">
        <v>13</v>
      </c>
      <c r="G8" s="294"/>
      <c r="H8" s="294"/>
      <c r="I8" s="294"/>
      <c r="J8" s="294" t="s">
        <v>3</v>
      </c>
      <c r="K8" s="294"/>
      <c r="L8" s="294"/>
      <c r="M8" s="312" t="s">
        <v>11</v>
      </c>
      <c r="N8" s="312" t="s">
        <v>12</v>
      </c>
      <c r="O8" s="312" t="s">
        <v>65</v>
      </c>
    </row>
    <row r="9" spans="1:15" s="1" customFormat="1" ht="21.75" customHeight="1" x14ac:dyDescent="0.2">
      <c r="A9" s="313"/>
      <c r="B9" s="313"/>
      <c r="C9" s="294" t="s">
        <v>4</v>
      </c>
      <c r="D9" s="379" t="s">
        <v>5</v>
      </c>
      <c r="E9" s="379"/>
      <c r="F9" s="294" t="s">
        <v>4</v>
      </c>
      <c r="G9" s="376" t="s">
        <v>5</v>
      </c>
      <c r="H9" s="377"/>
      <c r="I9" s="378"/>
      <c r="J9" s="294" t="s">
        <v>4</v>
      </c>
      <c r="K9" s="379" t="s">
        <v>5</v>
      </c>
      <c r="L9" s="379"/>
      <c r="M9" s="313"/>
      <c r="N9" s="313"/>
      <c r="O9" s="313"/>
    </row>
    <row r="10" spans="1:15" s="1" customFormat="1" ht="114" x14ac:dyDescent="0.2">
      <c r="A10" s="314"/>
      <c r="B10" s="314"/>
      <c r="C10" s="294"/>
      <c r="D10" s="17" t="s">
        <v>6</v>
      </c>
      <c r="E10" s="17" t="s">
        <v>7</v>
      </c>
      <c r="F10" s="294"/>
      <c r="G10" s="17" t="s">
        <v>14</v>
      </c>
      <c r="H10" s="17" t="s">
        <v>8</v>
      </c>
      <c r="I10" s="17" t="s">
        <v>9</v>
      </c>
      <c r="J10" s="294"/>
      <c r="K10" s="17" t="s">
        <v>10</v>
      </c>
      <c r="L10" s="44" t="s">
        <v>185</v>
      </c>
      <c r="M10" s="314"/>
      <c r="N10" s="314"/>
      <c r="O10" s="314"/>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K9:L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 ref="F9:F10"/>
    <mergeCell ref="G9:I9"/>
    <mergeCell ref="J9:J10"/>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topLeftCell="A9" workbookViewId="0">
      <selection activeCell="AM14" sqref="AM14"/>
    </sheetView>
  </sheetViews>
  <sheetFormatPr defaultColWidth="9.140625" defaultRowHeight="15.75" x14ac:dyDescent="0.25"/>
  <cols>
    <col min="1" max="1" width="3.28515625" style="133" bestFit="1" customWidth="1"/>
    <col min="2" max="2" width="5.42578125" style="132" customWidth="1"/>
    <col min="3" max="3" width="5.140625" style="132" customWidth="1"/>
    <col min="4" max="4" width="5" style="132" customWidth="1"/>
    <col min="5" max="36" width="4.28515625" style="132" customWidth="1"/>
    <col min="37" max="16384" width="9.140625" style="124"/>
  </cols>
  <sheetData>
    <row r="1" spans="1:39" x14ac:dyDescent="0.25">
      <c r="AH1" s="390" t="s">
        <v>425</v>
      </c>
      <c r="AI1" s="390"/>
      <c r="AJ1" s="390"/>
    </row>
    <row r="2" spans="1:39" x14ac:dyDescent="0.25">
      <c r="AH2" s="156"/>
      <c r="AI2" s="156"/>
      <c r="AJ2" s="156"/>
    </row>
    <row r="3" spans="1:39" s="125" customFormat="1" x14ac:dyDescent="0.25">
      <c r="A3" s="395" t="s">
        <v>371</v>
      </c>
      <c r="B3" s="395"/>
      <c r="C3" s="395"/>
      <c r="D3" s="395"/>
      <c r="E3" s="395"/>
      <c r="F3" s="395"/>
      <c r="G3" s="395"/>
      <c r="H3" s="395"/>
      <c r="I3" s="395"/>
      <c r="J3" s="135"/>
      <c r="K3" s="142"/>
      <c r="L3" s="142"/>
      <c r="M3" s="143"/>
      <c r="N3" s="157"/>
      <c r="O3" s="157"/>
      <c r="P3" s="157"/>
      <c r="Q3" s="143"/>
      <c r="R3" s="143"/>
      <c r="S3" s="143"/>
      <c r="T3" s="143"/>
      <c r="U3" s="132"/>
      <c r="V3" s="143"/>
      <c r="W3" s="143"/>
      <c r="X3" s="143"/>
      <c r="Y3" s="143"/>
      <c r="Z3" s="143"/>
      <c r="AA3" s="143"/>
      <c r="AB3" s="395" t="s">
        <v>403</v>
      </c>
      <c r="AC3" s="395"/>
      <c r="AD3" s="395"/>
      <c r="AE3" s="395"/>
      <c r="AF3" s="395"/>
      <c r="AG3" s="395"/>
      <c r="AH3" s="395"/>
      <c r="AI3" s="395"/>
      <c r="AJ3" s="395"/>
    </row>
    <row r="4" spans="1:39" s="125" customFormat="1" x14ac:dyDescent="0.25">
      <c r="A4" s="396" t="s">
        <v>430</v>
      </c>
      <c r="B4" s="396"/>
      <c r="C4" s="396"/>
      <c r="D4" s="396"/>
      <c r="E4" s="396"/>
      <c r="F4" s="396"/>
      <c r="G4" s="396"/>
      <c r="H4" s="396"/>
      <c r="I4" s="396"/>
      <c r="J4" s="141"/>
      <c r="K4" s="142"/>
      <c r="L4" s="142"/>
      <c r="M4" s="144"/>
      <c r="N4" s="143"/>
      <c r="O4" s="143"/>
      <c r="P4" s="143"/>
      <c r="Q4" s="143"/>
      <c r="R4" s="143"/>
      <c r="S4" s="143"/>
      <c r="T4" s="143"/>
      <c r="U4" s="143"/>
      <c r="V4" s="143"/>
      <c r="W4" s="143"/>
      <c r="X4" s="143"/>
      <c r="Y4" s="143"/>
      <c r="Z4" s="143"/>
      <c r="AA4" s="143"/>
      <c r="AB4" s="389" t="s">
        <v>404</v>
      </c>
      <c r="AC4" s="389"/>
      <c r="AD4" s="389"/>
      <c r="AE4" s="389"/>
      <c r="AF4" s="389"/>
      <c r="AG4" s="389"/>
      <c r="AH4" s="389"/>
      <c r="AI4" s="389"/>
      <c r="AJ4" s="389"/>
    </row>
    <row r="5" spans="1:39" s="125" customFormat="1" x14ac:dyDescent="0.25">
      <c r="A5" s="134"/>
      <c r="B5" s="134"/>
      <c r="C5" s="134"/>
      <c r="D5" s="134"/>
      <c r="E5" s="134"/>
      <c r="F5" s="134"/>
      <c r="G5" s="134"/>
      <c r="H5" s="134"/>
      <c r="I5" s="134"/>
      <c r="J5" s="141"/>
      <c r="K5" s="142"/>
      <c r="L5" s="142"/>
      <c r="M5" s="144"/>
      <c r="N5" s="143"/>
      <c r="O5" s="143"/>
      <c r="P5" s="143"/>
      <c r="Q5" s="143"/>
      <c r="R5" s="143"/>
      <c r="S5" s="143"/>
      <c r="T5" s="143"/>
      <c r="U5" s="143"/>
      <c r="V5" s="143"/>
      <c r="W5" s="143"/>
      <c r="X5" s="143"/>
      <c r="Y5" s="143"/>
      <c r="Z5" s="143"/>
      <c r="AA5" s="143"/>
      <c r="AB5" s="147"/>
      <c r="AC5" s="147"/>
      <c r="AD5" s="147"/>
      <c r="AE5" s="147"/>
      <c r="AF5" s="147"/>
      <c r="AG5" s="147"/>
      <c r="AH5" s="147"/>
      <c r="AI5" s="147"/>
      <c r="AJ5" s="147"/>
    </row>
    <row r="6" spans="1:39" s="125" customFormat="1" x14ac:dyDescent="0.25">
      <c r="A6" s="135"/>
      <c r="B6" s="135"/>
      <c r="C6" s="135"/>
      <c r="D6" s="135"/>
      <c r="E6" s="135"/>
      <c r="F6" s="135"/>
      <c r="G6" s="135"/>
      <c r="H6" s="135"/>
      <c r="I6" s="135"/>
      <c r="J6" s="141"/>
      <c r="K6" s="142"/>
      <c r="L6" s="142"/>
      <c r="M6" s="144"/>
      <c r="N6" s="143"/>
      <c r="O6" s="143"/>
      <c r="P6" s="143"/>
      <c r="Q6" s="143"/>
      <c r="R6" s="143"/>
      <c r="S6" s="143"/>
      <c r="T6" s="143"/>
      <c r="U6" s="143"/>
      <c r="V6" s="143"/>
      <c r="W6" s="143"/>
      <c r="X6" s="143"/>
      <c r="Y6" s="143"/>
      <c r="Z6" s="143"/>
      <c r="AA6" s="143"/>
      <c r="AB6" s="143"/>
      <c r="AC6" s="143"/>
      <c r="AD6" s="143"/>
      <c r="AE6" s="143"/>
      <c r="AF6" s="143"/>
      <c r="AG6" s="143"/>
      <c r="AH6" s="143"/>
      <c r="AI6" s="143"/>
      <c r="AJ6" s="143"/>
    </row>
    <row r="7" spans="1:39" ht="75.75" customHeight="1" x14ac:dyDescent="0.3">
      <c r="A7" s="394" t="s">
        <v>471</v>
      </c>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row>
    <row r="8" spans="1:39" x14ac:dyDescent="0.25">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row>
    <row r="9" spans="1:39" x14ac:dyDescent="0.25">
      <c r="A9" s="397" t="s">
        <v>405</v>
      </c>
      <c r="B9" s="397" t="s">
        <v>59</v>
      </c>
      <c r="C9" s="400" t="s">
        <v>406</v>
      </c>
      <c r="D9" s="403" t="s">
        <v>407</v>
      </c>
      <c r="E9" s="404" t="s">
        <v>153</v>
      </c>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row>
    <row r="10" spans="1:39" ht="54" customHeight="1" x14ac:dyDescent="0.25">
      <c r="A10" s="398"/>
      <c r="B10" s="398"/>
      <c r="C10" s="401"/>
      <c r="D10" s="403"/>
      <c r="E10" s="391" t="s">
        <v>129</v>
      </c>
      <c r="F10" s="391"/>
      <c r="G10" s="391"/>
      <c r="H10" s="391"/>
      <c r="I10" s="405" t="s">
        <v>426</v>
      </c>
      <c r="J10" s="406"/>
      <c r="K10" s="406"/>
      <c r="L10" s="391" t="s">
        <v>427</v>
      </c>
      <c r="M10" s="391"/>
      <c r="N10" s="391"/>
      <c r="O10" s="391"/>
      <c r="P10" s="391" t="s">
        <v>175</v>
      </c>
      <c r="Q10" s="391"/>
      <c r="R10" s="391" t="s">
        <v>130</v>
      </c>
      <c r="S10" s="391"/>
      <c r="T10" s="391"/>
      <c r="U10" s="391"/>
      <c r="V10" s="391" t="s">
        <v>428</v>
      </c>
      <c r="W10" s="391"/>
      <c r="X10" s="391"/>
      <c r="Y10" s="391" t="s">
        <v>429</v>
      </c>
      <c r="Z10" s="391"/>
      <c r="AA10" s="391"/>
      <c r="AB10" s="391"/>
      <c r="AC10" s="391" t="s">
        <v>165</v>
      </c>
      <c r="AD10" s="391"/>
      <c r="AE10" s="391"/>
      <c r="AF10" s="391"/>
      <c r="AG10" s="391" t="s">
        <v>131</v>
      </c>
      <c r="AH10" s="391"/>
      <c r="AI10" s="391"/>
      <c r="AJ10" s="391"/>
    </row>
    <row r="11" spans="1:39" ht="192.75" customHeight="1" x14ac:dyDescent="0.25">
      <c r="A11" s="399"/>
      <c r="B11" s="399"/>
      <c r="C11" s="402"/>
      <c r="D11" s="403"/>
      <c r="E11" s="178" t="s">
        <v>132</v>
      </c>
      <c r="F11" s="178" t="s">
        <v>133</v>
      </c>
      <c r="G11" s="178" t="s">
        <v>134</v>
      </c>
      <c r="H11" s="178" t="s">
        <v>135</v>
      </c>
      <c r="I11" s="178" t="s">
        <v>155</v>
      </c>
      <c r="J11" s="178" t="s">
        <v>156</v>
      </c>
      <c r="K11" s="178" t="s">
        <v>157</v>
      </c>
      <c r="L11" s="178" t="s">
        <v>150</v>
      </c>
      <c r="M11" s="178" t="s">
        <v>136</v>
      </c>
      <c r="N11" s="178" t="s">
        <v>151</v>
      </c>
      <c r="O11" s="178" t="s">
        <v>152</v>
      </c>
      <c r="P11" s="178" t="s">
        <v>159</v>
      </c>
      <c r="Q11" s="178" t="s">
        <v>160</v>
      </c>
      <c r="R11" s="178" t="s">
        <v>137</v>
      </c>
      <c r="S11" s="178" t="s">
        <v>138</v>
      </c>
      <c r="T11" s="178" t="s">
        <v>139</v>
      </c>
      <c r="U11" s="178" t="s">
        <v>140</v>
      </c>
      <c r="V11" s="178" t="s">
        <v>161</v>
      </c>
      <c r="W11" s="179" t="s">
        <v>162</v>
      </c>
      <c r="X11" s="179" t="s">
        <v>164</v>
      </c>
      <c r="Y11" s="178" t="s">
        <v>446</v>
      </c>
      <c r="Z11" s="178" t="s">
        <v>142</v>
      </c>
      <c r="AA11" s="178" t="s">
        <v>143</v>
      </c>
      <c r="AB11" s="178" t="s">
        <v>144</v>
      </c>
      <c r="AC11" s="179" t="s">
        <v>166</v>
      </c>
      <c r="AD11" s="178" t="s">
        <v>167</v>
      </c>
      <c r="AE11" s="178" t="s">
        <v>168</v>
      </c>
      <c r="AF11" s="178" t="s">
        <v>169</v>
      </c>
      <c r="AG11" s="178" t="s">
        <v>145</v>
      </c>
      <c r="AH11" s="178" t="s">
        <v>146</v>
      </c>
      <c r="AI11" s="178" t="s">
        <v>147</v>
      </c>
      <c r="AJ11" s="178" t="s">
        <v>148</v>
      </c>
    </row>
    <row r="12" spans="1:39" s="132" customFormat="1" x14ac:dyDescent="0.25">
      <c r="A12" s="155" t="s">
        <v>44</v>
      </c>
      <c r="B12" s="155" t="s">
        <v>56</v>
      </c>
      <c r="C12" s="155" t="s">
        <v>171</v>
      </c>
      <c r="D12" s="155" t="s">
        <v>417</v>
      </c>
      <c r="E12" s="217">
        <v>1</v>
      </c>
      <c r="F12" s="155">
        <v>2</v>
      </c>
      <c r="G12" s="155">
        <v>3</v>
      </c>
      <c r="H12" s="155">
        <v>4</v>
      </c>
      <c r="I12" s="217">
        <v>5</v>
      </c>
      <c r="J12" s="155">
        <v>6</v>
      </c>
      <c r="K12" s="155">
        <v>7</v>
      </c>
      <c r="L12" s="217">
        <v>8</v>
      </c>
      <c r="M12" s="155">
        <v>9</v>
      </c>
      <c r="N12" s="155">
        <v>10</v>
      </c>
      <c r="O12" s="155">
        <v>11</v>
      </c>
      <c r="P12" s="217">
        <v>12</v>
      </c>
      <c r="Q12" s="155">
        <v>13</v>
      </c>
      <c r="R12" s="217">
        <v>14</v>
      </c>
      <c r="S12" s="155">
        <v>15</v>
      </c>
      <c r="T12" s="155">
        <v>16</v>
      </c>
      <c r="U12" s="155">
        <v>17</v>
      </c>
      <c r="V12" s="217">
        <v>18</v>
      </c>
      <c r="W12" s="155">
        <v>19</v>
      </c>
      <c r="X12" s="155">
        <v>20</v>
      </c>
      <c r="Y12" s="217">
        <v>21</v>
      </c>
      <c r="Z12" s="155">
        <v>22</v>
      </c>
      <c r="AA12" s="155">
        <v>23</v>
      </c>
      <c r="AB12" s="155">
        <v>24</v>
      </c>
      <c r="AC12" s="217">
        <v>25</v>
      </c>
      <c r="AD12" s="155">
        <v>26</v>
      </c>
      <c r="AE12" s="155">
        <v>27</v>
      </c>
      <c r="AF12" s="155">
        <v>28</v>
      </c>
      <c r="AG12" s="217">
        <v>29</v>
      </c>
      <c r="AH12" s="155">
        <v>30</v>
      </c>
      <c r="AI12" s="155">
        <v>31</v>
      </c>
      <c r="AJ12" s="155">
        <v>32</v>
      </c>
    </row>
    <row r="13" spans="1:39" ht="29.25" customHeight="1" x14ac:dyDescent="0.25">
      <c r="A13" s="159"/>
      <c r="B13" s="162" t="s">
        <v>170</v>
      </c>
      <c r="C13" s="170">
        <f>'Bieu 1A'!C34</f>
        <v>6953</v>
      </c>
      <c r="D13" s="160">
        <v>352</v>
      </c>
      <c r="E13" s="160">
        <v>300</v>
      </c>
      <c r="F13" s="160">
        <v>52</v>
      </c>
      <c r="G13" s="160">
        <v>0</v>
      </c>
      <c r="H13" s="150">
        <v>0</v>
      </c>
      <c r="I13" s="160">
        <v>350</v>
      </c>
      <c r="J13" s="160">
        <v>2</v>
      </c>
      <c r="K13" s="150">
        <v>0</v>
      </c>
      <c r="L13" s="160">
        <v>352</v>
      </c>
      <c r="M13" s="160">
        <v>0</v>
      </c>
      <c r="N13" s="160">
        <v>0</v>
      </c>
      <c r="O13" s="150">
        <v>0</v>
      </c>
      <c r="P13" s="160">
        <v>352</v>
      </c>
      <c r="Q13" s="160">
        <v>0</v>
      </c>
      <c r="R13" s="160">
        <v>311</v>
      </c>
      <c r="S13" s="160">
        <v>41</v>
      </c>
      <c r="T13" s="150">
        <v>0</v>
      </c>
      <c r="U13" s="150">
        <v>0</v>
      </c>
      <c r="V13" s="160">
        <v>352</v>
      </c>
      <c r="W13" s="160">
        <v>0</v>
      </c>
      <c r="X13" s="150">
        <v>0</v>
      </c>
      <c r="Y13" s="160">
        <v>350</v>
      </c>
      <c r="Z13" s="160">
        <v>2</v>
      </c>
      <c r="AA13" s="150">
        <v>0</v>
      </c>
      <c r="AB13" s="150">
        <v>0</v>
      </c>
      <c r="AC13" s="160">
        <v>352</v>
      </c>
      <c r="AD13" s="160">
        <v>0</v>
      </c>
      <c r="AE13" s="160">
        <v>0</v>
      </c>
      <c r="AF13" s="160">
        <v>0</v>
      </c>
      <c r="AG13" s="160">
        <v>320</v>
      </c>
      <c r="AH13" s="160">
        <v>32</v>
      </c>
      <c r="AI13" s="160">
        <v>0</v>
      </c>
      <c r="AJ13" s="150">
        <v>0</v>
      </c>
    </row>
    <row r="14" spans="1:39" ht="24.75" customHeight="1" x14ac:dyDescent="0.25">
      <c r="A14" s="159"/>
      <c r="B14" s="162" t="s">
        <v>420</v>
      </c>
      <c r="C14" s="392">
        <f>D13/$C$13*100</f>
        <v>5.0625629224795059</v>
      </c>
      <c r="D14" s="393"/>
      <c r="E14" s="161">
        <f t="shared" ref="E14:AE14" si="0">E13/$D$13*100</f>
        <v>85.227272727272734</v>
      </c>
      <c r="F14" s="161">
        <f t="shared" si="0"/>
        <v>14.772727272727273</v>
      </c>
      <c r="G14" s="161">
        <f t="shared" si="0"/>
        <v>0</v>
      </c>
      <c r="H14" s="151">
        <f t="shared" si="0"/>
        <v>0</v>
      </c>
      <c r="I14" s="161">
        <f t="shared" si="0"/>
        <v>99.431818181818173</v>
      </c>
      <c r="J14" s="161">
        <f t="shared" si="0"/>
        <v>0.56818181818181823</v>
      </c>
      <c r="K14" s="151">
        <f t="shared" si="0"/>
        <v>0</v>
      </c>
      <c r="L14" s="161">
        <f t="shared" si="0"/>
        <v>100</v>
      </c>
      <c r="M14" s="161">
        <f t="shared" si="0"/>
        <v>0</v>
      </c>
      <c r="N14" s="161">
        <f t="shared" si="0"/>
        <v>0</v>
      </c>
      <c r="O14" s="151">
        <f t="shared" si="0"/>
        <v>0</v>
      </c>
      <c r="P14" s="161">
        <f t="shared" si="0"/>
        <v>100</v>
      </c>
      <c r="Q14" s="161">
        <f t="shared" si="0"/>
        <v>0</v>
      </c>
      <c r="R14" s="161">
        <f t="shared" si="0"/>
        <v>88.352272727272734</v>
      </c>
      <c r="S14" s="161">
        <f t="shared" si="0"/>
        <v>11.647727272727272</v>
      </c>
      <c r="T14" s="151">
        <f t="shared" si="0"/>
        <v>0</v>
      </c>
      <c r="U14" s="151">
        <f t="shared" si="0"/>
        <v>0</v>
      </c>
      <c r="V14" s="161">
        <f t="shared" si="0"/>
        <v>100</v>
      </c>
      <c r="W14" s="161">
        <f t="shared" si="0"/>
        <v>0</v>
      </c>
      <c r="X14" s="151">
        <f t="shared" si="0"/>
        <v>0</v>
      </c>
      <c r="Y14" s="161">
        <f t="shared" si="0"/>
        <v>99.431818181818173</v>
      </c>
      <c r="Z14" s="161">
        <f t="shared" si="0"/>
        <v>0.56818181818181823</v>
      </c>
      <c r="AA14" s="151">
        <f t="shared" si="0"/>
        <v>0</v>
      </c>
      <c r="AB14" s="151">
        <f t="shared" si="0"/>
        <v>0</v>
      </c>
      <c r="AC14" s="161">
        <f t="shared" si="0"/>
        <v>100</v>
      </c>
      <c r="AD14" s="161">
        <f t="shared" si="0"/>
        <v>0</v>
      </c>
      <c r="AE14" s="161">
        <f t="shared" si="0"/>
        <v>0</v>
      </c>
      <c r="AF14" s="161">
        <f>AF13/$D$13*100</f>
        <v>0</v>
      </c>
      <c r="AG14" s="161">
        <f>AG13/$D$13*100</f>
        <v>90.909090909090907</v>
      </c>
      <c r="AH14" s="161">
        <f>AH13/$D$13*100</f>
        <v>9.0909090909090917</v>
      </c>
      <c r="AI14" s="161">
        <f>AI13/$D$13*100</f>
        <v>0</v>
      </c>
      <c r="AJ14" s="151">
        <f>AJ13/$D$13*100</f>
        <v>0</v>
      </c>
      <c r="AM14" s="219"/>
    </row>
    <row r="16" spans="1:39" x14ac:dyDescent="0.25">
      <c r="A16" s="132"/>
      <c r="AC16" s="389"/>
      <c r="AD16" s="389"/>
      <c r="AE16" s="389"/>
      <c r="AF16" s="389"/>
      <c r="AG16" s="389"/>
      <c r="AH16" s="389"/>
      <c r="AI16" s="389"/>
    </row>
    <row r="17" spans="1:35" x14ac:dyDescent="0.25">
      <c r="A17" s="132"/>
      <c r="AC17" s="390"/>
      <c r="AD17" s="390"/>
      <c r="AE17" s="390"/>
      <c r="AF17" s="390"/>
      <c r="AG17" s="390"/>
      <c r="AH17" s="390"/>
      <c r="AI17" s="390"/>
    </row>
    <row r="22" spans="1:35" x14ac:dyDescent="0.25">
      <c r="AE22" s="389"/>
      <c r="AF22" s="389"/>
      <c r="AG22" s="389"/>
    </row>
  </sheetData>
  <mergeCells count="24">
    <mergeCell ref="C14:D14"/>
    <mergeCell ref="A7:AJ7"/>
    <mergeCell ref="AH1:AJ1"/>
    <mergeCell ref="A3:I3"/>
    <mergeCell ref="AB3:AJ3"/>
    <mergeCell ref="A4:I4"/>
    <mergeCell ref="AB4:AJ4"/>
    <mergeCell ref="A9:A11"/>
    <mergeCell ref="B9:B11"/>
    <mergeCell ref="C9:C11"/>
    <mergeCell ref="D9:D11"/>
    <mergeCell ref="E9:AJ9"/>
    <mergeCell ref="E10:H10"/>
    <mergeCell ref="I10:K10"/>
    <mergeCell ref="L10:O10"/>
    <mergeCell ref="P10:Q10"/>
    <mergeCell ref="AC16:AI16"/>
    <mergeCell ref="AC17:AI17"/>
    <mergeCell ref="AE22:AG22"/>
    <mergeCell ref="R10:U10"/>
    <mergeCell ref="V10:X10"/>
    <mergeCell ref="Y10:AB10"/>
    <mergeCell ref="AC10:AF10"/>
    <mergeCell ref="AG10:AJ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37" workbookViewId="0">
      <selection activeCell="Y6" sqref="Y6"/>
    </sheetView>
  </sheetViews>
  <sheetFormatPr defaultRowHeight="15.75" x14ac:dyDescent="0.25"/>
  <cols>
    <col min="1" max="1" width="4.140625" style="133" customWidth="1"/>
    <col min="2" max="2" width="21.140625" style="124" bestFit="1" customWidth="1"/>
    <col min="3" max="3" width="6.5703125" style="140" customWidth="1"/>
    <col min="4" max="4" width="6" style="132" customWidth="1"/>
    <col min="5" max="21" width="5" style="132" customWidth="1"/>
    <col min="22" max="22" width="5.140625" style="132" customWidth="1"/>
    <col min="23" max="24" width="5" style="132" customWidth="1"/>
    <col min="25" max="16384" width="9.140625" style="124"/>
  </cols>
  <sheetData>
    <row r="1" spans="1:24" x14ac:dyDescent="0.25">
      <c r="V1" s="390" t="s">
        <v>402</v>
      </c>
      <c r="W1" s="390"/>
      <c r="X1" s="390"/>
    </row>
    <row r="3" spans="1:24" s="125" customFormat="1" x14ac:dyDescent="0.25">
      <c r="A3" s="425" t="s">
        <v>371</v>
      </c>
      <c r="B3" s="425"/>
      <c r="C3" s="425"/>
      <c r="D3" s="425"/>
      <c r="E3" s="425"/>
      <c r="F3" s="425"/>
      <c r="G3" s="141"/>
      <c r="H3" s="141"/>
      <c r="I3" s="141"/>
      <c r="J3" s="135"/>
      <c r="K3" s="142"/>
      <c r="L3" s="142"/>
      <c r="M3" s="143"/>
      <c r="N3" s="395" t="s">
        <v>403</v>
      </c>
      <c r="O3" s="395"/>
      <c r="P3" s="395"/>
      <c r="Q3" s="395"/>
      <c r="R3" s="395"/>
      <c r="S3" s="395"/>
      <c r="T3" s="395"/>
      <c r="U3" s="395"/>
      <c r="V3" s="395"/>
      <c r="W3" s="395"/>
      <c r="X3" s="395"/>
    </row>
    <row r="4" spans="1:24" s="125" customFormat="1" x14ac:dyDescent="0.25">
      <c r="A4" s="426" t="s">
        <v>421</v>
      </c>
      <c r="B4" s="426"/>
      <c r="C4" s="426"/>
      <c r="D4" s="426"/>
      <c r="E4" s="426"/>
      <c r="F4" s="426"/>
      <c r="G4" s="141"/>
      <c r="H4" s="141"/>
      <c r="I4" s="141"/>
      <c r="J4" s="141"/>
      <c r="K4" s="142"/>
      <c r="L4" s="142"/>
      <c r="M4" s="144"/>
      <c r="N4" s="143"/>
      <c r="O4" s="143"/>
      <c r="P4" s="143"/>
      <c r="Q4" s="145" t="s">
        <v>404</v>
      </c>
      <c r="R4" s="145"/>
      <c r="S4" s="145"/>
      <c r="T4" s="145"/>
      <c r="U4" s="145"/>
      <c r="V4" s="145"/>
      <c r="W4" s="145"/>
      <c r="X4" s="145"/>
    </row>
    <row r="5" spans="1:24" s="125" customFormat="1" x14ac:dyDescent="0.25">
      <c r="A5" s="134"/>
      <c r="B5" s="126"/>
      <c r="C5" s="146"/>
      <c r="D5" s="134"/>
      <c r="E5" s="134"/>
      <c r="F5" s="134"/>
      <c r="G5" s="141"/>
      <c r="H5" s="141"/>
      <c r="I5" s="141"/>
      <c r="J5" s="141"/>
      <c r="K5" s="142"/>
      <c r="L5" s="142"/>
      <c r="M5" s="144"/>
      <c r="N5" s="143"/>
      <c r="O5" s="143"/>
      <c r="P5" s="143"/>
      <c r="Q5" s="147"/>
      <c r="R5" s="147"/>
      <c r="S5" s="147"/>
      <c r="T5" s="147"/>
      <c r="U5" s="147"/>
      <c r="V5" s="147"/>
      <c r="W5" s="147"/>
      <c r="X5" s="147"/>
    </row>
    <row r="6" spans="1:24" ht="57" customHeight="1" x14ac:dyDescent="0.25">
      <c r="A6" s="427" t="s">
        <v>472</v>
      </c>
      <c r="B6" s="427"/>
      <c r="C6" s="427"/>
      <c r="D6" s="427"/>
      <c r="E6" s="427"/>
      <c r="F6" s="427"/>
      <c r="G6" s="427"/>
      <c r="H6" s="427"/>
      <c r="I6" s="427"/>
      <c r="J6" s="427"/>
      <c r="K6" s="427"/>
      <c r="L6" s="427"/>
      <c r="M6" s="427"/>
      <c r="N6" s="427"/>
      <c r="O6" s="427"/>
      <c r="P6" s="427"/>
      <c r="Q6" s="427"/>
      <c r="R6" s="427"/>
      <c r="S6" s="427"/>
      <c r="T6" s="427"/>
      <c r="U6" s="427"/>
      <c r="V6" s="427"/>
      <c r="W6" s="427"/>
      <c r="X6" s="427"/>
    </row>
    <row r="7" spans="1:24" ht="12" customHeight="1" x14ac:dyDescent="0.25">
      <c r="A7" s="136"/>
      <c r="B7" s="127"/>
      <c r="C7" s="148"/>
      <c r="D7" s="136"/>
      <c r="E7" s="136"/>
      <c r="F7" s="136"/>
      <c r="G7" s="136"/>
      <c r="H7" s="136"/>
      <c r="I7" s="136"/>
      <c r="J7" s="136"/>
      <c r="K7" s="136"/>
      <c r="L7" s="136"/>
      <c r="M7" s="136"/>
      <c r="N7" s="136"/>
      <c r="O7" s="136"/>
      <c r="P7" s="136"/>
      <c r="Q7" s="136"/>
      <c r="R7" s="136"/>
      <c r="S7" s="136"/>
      <c r="T7" s="136"/>
      <c r="U7" s="136"/>
      <c r="V7" s="136"/>
      <c r="W7" s="136"/>
      <c r="X7" s="136"/>
    </row>
    <row r="8" spans="1:24" ht="15.75" customHeight="1" x14ac:dyDescent="0.25">
      <c r="A8" s="428" t="s">
        <v>405</v>
      </c>
      <c r="B8" s="429" t="s">
        <v>59</v>
      </c>
      <c r="C8" s="432" t="s">
        <v>406</v>
      </c>
      <c r="D8" s="428" t="s">
        <v>407</v>
      </c>
      <c r="E8" s="435" t="s">
        <v>153</v>
      </c>
      <c r="F8" s="435"/>
      <c r="G8" s="435"/>
      <c r="H8" s="435"/>
      <c r="I8" s="435"/>
      <c r="J8" s="435"/>
      <c r="K8" s="435"/>
      <c r="L8" s="435"/>
      <c r="M8" s="435"/>
      <c r="N8" s="435"/>
      <c r="O8" s="435"/>
      <c r="P8" s="435"/>
      <c r="Q8" s="435"/>
      <c r="R8" s="435"/>
      <c r="S8" s="435"/>
      <c r="T8" s="435"/>
      <c r="U8" s="435"/>
      <c r="V8" s="435"/>
      <c r="W8" s="435"/>
      <c r="X8" s="435"/>
    </row>
    <row r="9" spans="1:24" ht="18" customHeight="1" x14ac:dyDescent="0.25">
      <c r="A9" s="428"/>
      <c r="B9" s="430"/>
      <c r="C9" s="433"/>
      <c r="D9" s="428"/>
      <c r="E9" s="428" t="s">
        <v>408</v>
      </c>
      <c r="F9" s="428"/>
      <c r="G9" s="428"/>
      <c r="H9" s="428"/>
      <c r="I9" s="428" t="s">
        <v>409</v>
      </c>
      <c r="J9" s="428"/>
      <c r="K9" s="428"/>
      <c r="L9" s="428"/>
      <c r="M9" s="428" t="s">
        <v>130</v>
      </c>
      <c r="N9" s="428"/>
      <c r="O9" s="428"/>
      <c r="P9" s="428"/>
      <c r="Q9" s="428" t="s">
        <v>410</v>
      </c>
      <c r="R9" s="428"/>
      <c r="S9" s="428"/>
      <c r="T9" s="428"/>
      <c r="U9" s="428" t="s">
        <v>411</v>
      </c>
      <c r="V9" s="428"/>
      <c r="W9" s="428"/>
      <c r="X9" s="428"/>
    </row>
    <row r="10" spans="1:24" ht="127.5" customHeight="1" x14ac:dyDescent="0.25">
      <c r="A10" s="428"/>
      <c r="B10" s="431"/>
      <c r="C10" s="434"/>
      <c r="D10" s="428"/>
      <c r="E10" s="149" t="s">
        <v>132</v>
      </c>
      <c r="F10" s="149" t="s">
        <v>412</v>
      </c>
      <c r="G10" s="149" t="s">
        <v>134</v>
      </c>
      <c r="H10" s="149" t="s">
        <v>135</v>
      </c>
      <c r="I10" s="149" t="s">
        <v>150</v>
      </c>
      <c r="J10" s="149" t="s">
        <v>136</v>
      </c>
      <c r="K10" s="149" t="s">
        <v>413</v>
      </c>
      <c r="L10" s="149" t="s">
        <v>152</v>
      </c>
      <c r="M10" s="149" t="s">
        <v>137</v>
      </c>
      <c r="N10" s="149" t="s">
        <v>138</v>
      </c>
      <c r="O10" s="149" t="s">
        <v>414</v>
      </c>
      <c r="P10" s="149" t="s">
        <v>415</v>
      </c>
      <c r="Q10" s="149" t="s">
        <v>178</v>
      </c>
      <c r="R10" s="149" t="s">
        <v>179</v>
      </c>
      <c r="S10" s="149" t="s">
        <v>143</v>
      </c>
      <c r="T10" s="149" t="s">
        <v>144</v>
      </c>
      <c r="U10" s="149" t="s">
        <v>145</v>
      </c>
      <c r="V10" s="149" t="s">
        <v>146</v>
      </c>
      <c r="W10" s="149" t="s">
        <v>416</v>
      </c>
      <c r="X10" s="149" t="s">
        <v>148</v>
      </c>
    </row>
    <row r="11" spans="1:24" s="132" customFormat="1" x14ac:dyDescent="0.25">
      <c r="A11" s="131" t="s">
        <v>44</v>
      </c>
      <c r="B11" s="131" t="s">
        <v>56</v>
      </c>
      <c r="C11" s="131" t="s">
        <v>171</v>
      </c>
      <c r="D11" s="131" t="s">
        <v>417</v>
      </c>
      <c r="E11" s="131">
        <v>1</v>
      </c>
      <c r="F11" s="131">
        <v>2</v>
      </c>
      <c r="G11" s="131">
        <v>3</v>
      </c>
      <c r="H11" s="131">
        <v>4</v>
      </c>
      <c r="I11" s="131">
        <v>5</v>
      </c>
      <c r="J11" s="131">
        <v>6</v>
      </c>
      <c r="K11" s="131">
        <v>7</v>
      </c>
      <c r="L11" s="131">
        <v>8</v>
      </c>
      <c r="M11" s="131">
        <v>9</v>
      </c>
      <c r="N11" s="131">
        <v>10</v>
      </c>
      <c r="O11" s="131">
        <v>11</v>
      </c>
      <c r="P11" s="131">
        <v>12</v>
      </c>
      <c r="Q11" s="131">
        <v>13</v>
      </c>
      <c r="R11" s="131">
        <v>14</v>
      </c>
      <c r="S11" s="131">
        <v>15</v>
      </c>
      <c r="T11" s="131">
        <v>16</v>
      </c>
      <c r="U11" s="131">
        <v>17</v>
      </c>
      <c r="V11" s="131">
        <v>18</v>
      </c>
      <c r="W11" s="131">
        <v>19</v>
      </c>
      <c r="X11" s="131">
        <v>20</v>
      </c>
    </row>
    <row r="12" spans="1:24" x14ac:dyDescent="0.25">
      <c r="A12" s="137">
        <v>1</v>
      </c>
      <c r="B12" s="128" t="s">
        <v>422</v>
      </c>
      <c r="C12" s="417"/>
      <c r="D12" s="418"/>
      <c r="E12" s="418"/>
      <c r="F12" s="418"/>
      <c r="G12" s="418"/>
      <c r="H12" s="418"/>
      <c r="I12" s="418"/>
      <c r="J12" s="418"/>
      <c r="K12" s="418"/>
      <c r="L12" s="418"/>
      <c r="M12" s="418"/>
      <c r="N12" s="418"/>
      <c r="O12" s="418"/>
      <c r="P12" s="418"/>
      <c r="Q12" s="418"/>
      <c r="R12" s="418"/>
      <c r="S12" s="418"/>
      <c r="T12" s="418"/>
      <c r="U12" s="418"/>
      <c r="V12" s="418"/>
      <c r="W12" s="418"/>
      <c r="X12" s="419"/>
    </row>
    <row r="13" spans="1:24" x14ac:dyDescent="0.25">
      <c r="A13" s="138"/>
      <c r="B13" s="129" t="s">
        <v>170</v>
      </c>
      <c r="C13" s="180">
        <f>'Bieu 1B'!C21</f>
        <v>243</v>
      </c>
      <c r="D13" s="181">
        <v>17</v>
      </c>
      <c r="E13" s="182">
        <v>15</v>
      </c>
      <c r="F13" s="183">
        <v>2</v>
      </c>
      <c r="G13" s="183">
        <v>0</v>
      </c>
      <c r="H13" s="183">
        <v>0</v>
      </c>
      <c r="I13" s="182">
        <v>17</v>
      </c>
      <c r="J13" s="183">
        <v>0</v>
      </c>
      <c r="K13" s="183">
        <v>0</v>
      </c>
      <c r="L13" s="183">
        <v>0</v>
      </c>
      <c r="M13" s="184">
        <v>14</v>
      </c>
      <c r="N13" s="185">
        <v>3</v>
      </c>
      <c r="O13" s="183">
        <v>0</v>
      </c>
      <c r="P13" s="183">
        <v>0</v>
      </c>
      <c r="Q13" s="182">
        <v>17</v>
      </c>
      <c r="R13" s="183">
        <v>0</v>
      </c>
      <c r="S13" s="183">
        <v>0</v>
      </c>
      <c r="T13" s="183">
        <v>0</v>
      </c>
      <c r="U13" s="182">
        <v>15</v>
      </c>
      <c r="V13" s="186">
        <v>2</v>
      </c>
      <c r="W13" s="183">
        <v>0</v>
      </c>
      <c r="X13" s="183">
        <v>0</v>
      </c>
    </row>
    <row r="14" spans="1:24" x14ac:dyDescent="0.25">
      <c r="A14" s="137"/>
      <c r="B14" s="129" t="s">
        <v>418</v>
      </c>
      <c r="C14" s="407">
        <f>D13/C13*100</f>
        <v>6.9958847736625511</v>
      </c>
      <c r="D14" s="408"/>
      <c r="E14" s="187">
        <f t="shared" ref="E14:V14" si="0">E13/$D$13*100</f>
        <v>88.235294117647058</v>
      </c>
      <c r="F14" s="188">
        <f t="shared" si="0"/>
        <v>11.76470588235294</v>
      </c>
      <c r="G14" s="188">
        <f t="shared" si="0"/>
        <v>0</v>
      </c>
      <c r="H14" s="188">
        <f t="shared" si="0"/>
        <v>0</v>
      </c>
      <c r="I14" s="187">
        <f t="shared" si="0"/>
        <v>100</v>
      </c>
      <c r="J14" s="188">
        <f t="shared" si="0"/>
        <v>0</v>
      </c>
      <c r="K14" s="188">
        <f t="shared" si="0"/>
        <v>0</v>
      </c>
      <c r="L14" s="188">
        <f t="shared" si="0"/>
        <v>0</v>
      </c>
      <c r="M14" s="189">
        <f t="shared" si="0"/>
        <v>82.35294117647058</v>
      </c>
      <c r="N14" s="190">
        <f t="shared" si="0"/>
        <v>17.647058823529413</v>
      </c>
      <c r="O14" s="188">
        <f t="shared" si="0"/>
        <v>0</v>
      </c>
      <c r="P14" s="188">
        <f t="shared" si="0"/>
        <v>0</v>
      </c>
      <c r="Q14" s="187">
        <f t="shared" si="0"/>
        <v>100</v>
      </c>
      <c r="R14" s="188">
        <f t="shared" si="0"/>
        <v>0</v>
      </c>
      <c r="S14" s="188">
        <f t="shared" si="0"/>
        <v>0</v>
      </c>
      <c r="T14" s="188">
        <f t="shared" si="0"/>
        <v>0</v>
      </c>
      <c r="U14" s="187">
        <f t="shared" si="0"/>
        <v>88.235294117647058</v>
      </c>
      <c r="V14" s="190">
        <f t="shared" si="0"/>
        <v>11.76470588235294</v>
      </c>
      <c r="W14" s="188">
        <f>W13/$D$13*100</f>
        <v>0</v>
      </c>
      <c r="X14" s="188">
        <f>X13/$D$13*100</f>
        <v>0</v>
      </c>
    </row>
    <row r="15" spans="1:24" x14ac:dyDescent="0.25">
      <c r="A15" s="137">
        <v>2</v>
      </c>
      <c r="B15" s="128" t="s">
        <v>423</v>
      </c>
      <c r="C15" s="414"/>
      <c r="D15" s="415"/>
      <c r="E15" s="415"/>
      <c r="F15" s="415"/>
      <c r="G15" s="415"/>
      <c r="H15" s="415"/>
      <c r="I15" s="415"/>
      <c r="J15" s="415"/>
      <c r="K15" s="415"/>
      <c r="L15" s="415"/>
      <c r="M15" s="415"/>
      <c r="N15" s="415"/>
      <c r="O15" s="415"/>
      <c r="P15" s="415"/>
      <c r="Q15" s="415"/>
      <c r="R15" s="415"/>
      <c r="S15" s="415"/>
      <c r="T15" s="415"/>
      <c r="U15" s="415"/>
      <c r="V15" s="415"/>
      <c r="W15" s="415"/>
      <c r="X15" s="416"/>
    </row>
    <row r="16" spans="1:24" x14ac:dyDescent="0.25">
      <c r="A16" s="138"/>
      <c r="B16" s="129" t="s">
        <v>170</v>
      </c>
      <c r="C16" s="180">
        <f>'Bieu 1B'!C14</f>
        <v>194</v>
      </c>
      <c r="D16" s="177">
        <v>20</v>
      </c>
      <c r="E16" s="171">
        <v>20</v>
      </c>
      <c r="F16" s="171">
        <v>0</v>
      </c>
      <c r="G16" s="171">
        <v>0</v>
      </c>
      <c r="H16" s="171">
        <v>0</v>
      </c>
      <c r="I16" s="171">
        <v>18</v>
      </c>
      <c r="J16" s="171">
        <v>2</v>
      </c>
      <c r="K16" s="171">
        <v>0</v>
      </c>
      <c r="L16" s="171">
        <v>0</v>
      </c>
      <c r="M16" s="187">
        <v>19</v>
      </c>
      <c r="N16" s="171">
        <v>1</v>
      </c>
      <c r="O16" s="171">
        <v>0</v>
      </c>
      <c r="P16" s="171">
        <v>0</v>
      </c>
      <c r="Q16" s="171">
        <v>20</v>
      </c>
      <c r="R16" s="171">
        <v>0</v>
      </c>
      <c r="S16" s="171">
        <v>0</v>
      </c>
      <c r="T16" s="171">
        <v>0</v>
      </c>
      <c r="U16" s="171">
        <v>19</v>
      </c>
      <c r="V16" s="171">
        <v>1</v>
      </c>
      <c r="W16" s="188">
        <v>0</v>
      </c>
      <c r="X16" s="188">
        <v>0</v>
      </c>
    </row>
    <row r="17" spans="1:24" x14ac:dyDescent="0.25">
      <c r="A17" s="137"/>
      <c r="B17" s="129" t="s">
        <v>418</v>
      </c>
      <c r="C17" s="407">
        <f>D16/$C$16*100</f>
        <v>10.309278350515463</v>
      </c>
      <c r="D17" s="408"/>
      <c r="E17" s="187">
        <f>E16/$D$16*100</f>
        <v>100</v>
      </c>
      <c r="F17" s="190">
        <f>F16/$D$16*100</f>
        <v>0</v>
      </c>
      <c r="G17" s="190">
        <f>G16/$D$16*100</f>
        <v>0</v>
      </c>
      <c r="H17" s="190">
        <f>H16/$D$16*100</f>
        <v>0</v>
      </c>
      <c r="I17" s="187">
        <f>I16/$D$16*100</f>
        <v>90</v>
      </c>
      <c r="J17" s="188">
        <f>$J$16/D16*100</f>
        <v>10</v>
      </c>
      <c r="K17" s="191">
        <f>$K$16/D16*100</f>
        <v>0</v>
      </c>
      <c r="L17" s="191">
        <f t="shared" ref="L17:X17" si="1">L16/$D$16*100</f>
        <v>0</v>
      </c>
      <c r="M17" s="187">
        <f t="shared" si="1"/>
        <v>95</v>
      </c>
      <c r="N17" s="190">
        <f t="shared" si="1"/>
        <v>5</v>
      </c>
      <c r="O17" s="191">
        <f t="shared" si="1"/>
        <v>0</v>
      </c>
      <c r="P17" s="191">
        <f t="shared" si="1"/>
        <v>0</v>
      </c>
      <c r="Q17" s="187">
        <f t="shared" si="1"/>
        <v>100</v>
      </c>
      <c r="R17" s="188">
        <f t="shared" si="1"/>
        <v>0</v>
      </c>
      <c r="S17" s="188">
        <f t="shared" si="1"/>
        <v>0</v>
      </c>
      <c r="T17" s="188">
        <f t="shared" si="1"/>
        <v>0</v>
      </c>
      <c r="U17" s="187">
        <f t="shared" si="1"/>
        <v>95</v>
      </c>
      <c r="V17" s="188">
        <f t="shared" si="1"/>
        <v>5</v>
      </c>
      <c r="W17" s="188">
        <f t="shared" si="1"/>
        <v>0</v>
      </c>
      <c r="X17" s="191">
        <f t="shared" si="1"/>
        <v>0</v>
      </c>
    </row>
    <row r="18" spans="1:24" x14ac:dyDescent="0.25">
      <c r="A18" s="163">
        <v>3</v>
      </c>
      <c r="B18" s="128" t="s">
        <v>444</v>
      </c>
      <c r="C18" s="417"/>
      <c r="D18" s="418"/>
      <c r="E18" s="418"/>
      <c r="F18" s="418"/>
      <c r="G18" s="418"/>
      <c r="H18" s="418"/>
      <c r="I18" s="418"/>
      <c r="J18" s="418"/>
      <c r="K18" s="418"/>
      <c r="L18" s="418"/>
      <c r="M18" s="418"/>
      <c r="N18" s="418"/>
      <c r="O18" s="418"/>
      <c r="P18" s="418"/>
      <c r="Q18" s="418"/>
      <c r="R18" s="418"/>
      <c r="S18" s="418"/>
      <c r="T18" s="418"/>
      <c r="U18" s="418"/>
      <c r="V18" s="418"/>
      <c r="W18" s="418"/>
      <c r="X18" s="419"/>
    </row>
    <row r="19" spans="1:24" x14ac:dyDescent="0.25">
      <c r="A19" s="163"/>
      <c r="B19" s="129" t="s">
        <v>170</v>
      </c>
      <c r="C19" s="180">
        <f>'Bieu 1B'!C18</f>
        <v>307</v>
      </c>
      <c r="D19" s="181">
        <v>27</v>
      </c>
      <c r="E19" s="187">
        <v>25</v>
      </c>
      <c r="F19" s="188">
        <v>2</v>
      </c>
      <c r="G19" s="188">
        <v>0</v>
      </c>
      <c r="H19" s="188">
        <v>0</v>
      </c>
      <c r="I19" s="187">
        <v>27</v>
      </c>
      <c r="J19" s="188">
        <v>0</v>
      </c>
      <c r="K19" s="188">
        <v>0</v>
      </c>
      <c r="L19" s="188">
        <v>0</v>
      </c>
      <c r="M19" s="187">
        <v>26</v>
      </c>
      <c r="N19" s="190">
        <v>1</v>
      </c>
      <c r="O19" s="188">
        <v>0</v>
      </c>
      <c r="P19" s="188">
        <v>0</v>
      </c>
      <c r="Q19" s="187">
        <v>27</v>
      </c>
      <c r="R19" s="188">
        <v>0</v>
      </c>
      <c r="S19" s="188">
        <v>0</v>
      </c>
      <c r="T19" s="188">
        <v>0</v>
      </c>
      <c r="U19" s="187">
        <v>27</v>
      </c>
      <c r="V19" s="188">
        <v>0</v>
      </c>
      <c r="W19" s="188">
        <v>0</v>
      </c>
      <c r="X19" s="188">
        <v>0</v>
      </c>
    </row>
    <row r="20" spans="1:24" x14ac:dyDescent="0.25">
      <c r="A20" s="163"/>
      <c r="B20" s="129" t="s">
        <v>418</v>
      </c>
      <c r="C20" s="407">
        <f>D19/C19*100</f>
        <v>8.7947882736156355</v>
      </c>
      <c r="D20" s="408"/>
      <c r="E20" s="187">
        <f t="shared" ref="E20:X20" si="2">E19/$D$19*100</f>
        <v>92.592592592592595</v>
      </c>
      <c r="F20" s="188">
        <f t="shared" si="2"/>
        <v>7.4074074074074066</v>
      </c>
      <c r="G20" s="191">
        <f t="shared" si="2"/>
        <v>0</v>
      </c>
      <c r="H20" s="191">
        <f t="shared" si="2"/>
        <v>0</v>
      </c>
      <c r="I20" s="187">
        <f t="shared" si="2"/>
        <v>100</v>
      </c>
      <c r="J20" s="188">
        <f t="shared" si="2"/>
        <v>0</v>
      </c>
      <c r="K20" s="191">
        <f t="shared" si="2"/>
        <v>0</v>
      </c>
      <c r="L20" s="191">
        <f t="shared" si="2"/>
        <v>0</v>
      </c>
      <c r="M20" s="187">
        <f t="shared" si="2"/>
        <v>96.296296296296291</v>
      </c>
      <c r="N20" s="190">
        <f t="shared" si="2"/>
        <v>3.7037037037037033</v>
      </c>
      <c r="O20" s="191">
        <f t="shared" si="2"/>
        <v>0</v>
      </c>
      <c r="P20" s="191">
        <f t="shared" si="2"/>
        <v>0</v>
      </c>
      <c r="Q20" s="187">
        <f t="shared" si="2"/>
        <v>100</v>
      </c>
      <c r="R20" s="188">
        <f t="shared" si="2"/>
        <v>0</v>
      </c>
      <c r="S20" s="191">
        <f t="shared" si="2"/>
        <v>0</v>
      </c>
      <c r="T20" s="191">
        <f t="shared" si="2"/>
        <v>0</v>
      </c>
      <c r="U20" s="187">
        <f t="shared" si="2"/>
        <v>100</v>
      </c>
      <c r="V20" s="188">
        <f t="shared" si="2"/>
        <v>0</v>
      </c>
      <c r="W20" s="188">
        <f t="shared" si="2"/>
        <v>0</v>
      </c>
      <c r="X20" s="191">
        <f t="shared" si="2"/>
        <v>0</v>
      </c>
    </row>
    <row r="21" spans="1:24" x14ac:dyDescent="0.25">
      <c r="A21" s="137">
        <v>4</v>
      </c>
      <c r="B21" s="128" t="s">
        <v>424</v>
      </c>
      <c r="C21" s="417"/>
      <c r="D21" s="418"/>
      <c r="E21" s="418"/>
      <c r="F21" s="418"/>
      <c r="G21" s="418"/>
      <c r="H21" s="418"/>
      <c r="I21" s="418"/>
      <c r="J21" s="418"/>
      <c r="K21" s="418"/>
      <c r="L21" s="418"/>
      <c r="M21" s="418"/>
      <c r="N21" s="418"/>
      <c r="O21" s="418"/>
      <c r="P21" s="418"/>
      <c r="Q21" s="418"/>
      <c r="R21" s="418"/>
      <c r="S21" s="418"/>
      <c r="T21" s="418"/>
      <c r="U21" s="418"/>
      <c r="V21" s="418"/>
      <c r="W21" s="418"/>
      <c r="X21" s="419"/>
    </row>
    <row r="22" spans="1:24" x14ac:dyDescent="0.25">
      <c r="A22" s="138"/>
      <c r="B22" s="129" t="s">
        <v>170</v>
      </c>
      <c r="C22" s="180">
        <f>'Bieu 1B'!C17</f>
        <v>307</v>
      </c>
      <c r="D22" s="181">
        <v>70</v>
      </c>
      <c r="E22" s="187">
        <v>60</v>
      </c>
      <c r="F22" s="188">
        <v>10</v>
      </c>
      <c r="G22" s="188">
        <v>0</v>
      </c>
      <c r="H22" s="188">
        <v>0</v>
      </c>
      <c r="I22" s="187">
        <v>70</v>
      </c>
      <c r="J22" s="188">
        <v>0</v>
      </c>
      <c r="K22" s="188">
        <v>0</v>
      </c>
      <c r="L22" s="188">
        <v>0</v>
      </c>
      <c r="M22" s="187">
        <v>55</v>
      </c>
      <c r="N22" s="190">
        <v>15</v>
      </c>
      <c r="O22" s="188">
        <v>0</v>
      </c>
      <c r="P22" s="188">
        <v>0</v>
      </c>
      <c r="Q22" s="187">
        <v>70</v>
      </c>
      <c r="R22" s="188">
        <v>0</v>
      </c>
      <c r="S22" s="188">
        <v>0</v>
      </c>
      <c r="T22" s="188">
        <v>0</v>
      </c>
      <c r="U22" s="187">
        <v>68</v>
      </c>
      <c r="V22" s="188">
        <v>2</v>
      </c>
      <c r="W22" s="188">
        <v>0</v>
      </c>
      <c r="X22" s="188">
        <v>0</v>
      </c>
    </row>
    <row r="23" spans="1:24" x14ac:dyDescent="0.25">
      <c r="A23" s="137"/>
      <c r="B23" s="129" t="s">
        <v>418</v>
      </c>
      <c r="C23" s="407">
        <f>D22/C22*100</f>
        <v>22.801302931596091</v>
      </c>
      <c r="D23" s="408"/>
      <c r="E23" s="187">
        <f t="shared" ref="E23:X23" si="3">E22/$D$22*100</f>
        <v>85.714285714285708</v>
      </c>
      <c r="F23" s="190">
        <f t="shared" si="3"/>
        <v>14.285714285714285</v>
      </c>
      <c r="G23" s="190">
        <f t="shared" si="3"/>
        <v>0</v>
      </c>
      <c r="H23" s="190">
        <f t="shared" si="3"/>
        <v>0</v>
      </c>
      <c r="I23" s="187">
        <f t="shared" si="3"/>
        <v>100</v>
      </c>
      <c r="J23" s="188">
        <f t="shared" si="3"/>
        <v>0</v>
      </c>
      <c r="K23" s="191">
        <f t="shared" si="3"/>
        <v>0</v>
      </c>
      <c r="L23" s="191">
        <f t="shared" si="3"/>
        <v>0</v>
      </c>
      <c r="M23" s="187">
        <f t="shared" si="3"/>
        <v>78.571428571428569</v>
      </c>
      <c r="N23" s="190">
        <f t="shared" si="3"/>
        <v>21.428571428571427</v>
      </c>
      <c r="O23" s="191">
        <f t="shared" si="3"/>
        <v>0</v>
      </c>
      <c r="P23" s="191">
        <f t="shared" si="3"/>
        <v>0</v>
      </c>
      <c r="Q23" s="187">
        <f t="shared" si="3"/>
        <v>100</v>
      </c>
      <c r="R23" s="188">
        <f t="shared" si="3"/>
        <v>0</v>
      </c>
      <c r="S23" s="191">
        <f t="shared" si="3"/>
        <v>0</v>
      </c>
      <c r="T23" s="191">
        <f t="shared" si="3"/>
        <v>0</v>
      </c>
      <c r="U23" s="187">
        <f t="shared" si="3"/>
        <v>97.142857142857139</v>
      </c>
      <c r="V23" s="188">
        <f t="shared" si="3"/>
        <v>2.8571428571428572</v>
      </c>
      <c r="W23" s="191">
        <f t="shared" si="3"/>
        <v>0</v>
      </c>
      <c r="X23" s="191">
        <f t="shared" si="3"/>
        <v>0</v>
      </c>
    </row>
    <row r="24" spans="1:24" x14ac:dyDescent="0.25">
      <c r="A24" s="137">
        <v>5</v>
      </c>
      <c r="B24" s="128" t="s">
        <v>431</v>
      </c>
      <c r="C24" s="414"/>
      <c r="D24" s="415"/>
      <c r="E24" s="415"/>
      <c r="F24" s="415"/>
      <c r="G24" s="415"/>
      <c r="H24" s="415"/>
      <c r="I24" s="415"/>
      <c r="J24" s="415"/>
      <c r="K24" s="415"/>
      <c r="L24" s="415"/>
      <c r="M24" s="415"/>
      <c r="N24" s="415"/>
      <c r="O24" s="415"/>
      <c r="P24" s="415"/>
      <c r="Q24" s="415"/>
      <c r="R24" s="415"/>
      <c r="S24" s="415"/>
      <c r="T24" s="415"/>
      <c r="U24" s="415"/>
      <c r="V24" s="415"/>
      <c r="W24" s="415"/>
      <c r="X24" s="416"/>
    </row>
    <row r="25" spans="1:24" x14ac:dyDescent="0.25">
      <c r="A25" s="138"/>
      <c r="B25" s="129" t="s">
        <v>170</v>
      </c>
      <c r="C25" s="180">
        <f>'Bieu 1B'!C15</f>
        <v>169</v>
      </c>
      <c r="D25" s="192">
        <v>40</v>
      </c>
      <c r="E25" s="187">
        <v>40</v>
      </c>
      <c r="F25" s="171">
        <v>0</v>
      </c>
      <c r="G25" s="171">
        <v>0</v>
      </c>
      <c r="H25" s="171">
        <v>0</v>
      </c>
      <c r="I25" s="187">
        <v>40</v>
      </c>
      <c r="J25" s="171">
        <v>0</v>
      </c>
      <c r="K25" s="171">
        <v>0</v>
      </c>
      <c r="L25" s="171">
        <v>0</v>
      </c>
      <c r="M25" s="187">
        <v>35</v>
      </c>
      <c r="N25" s="193">
        <v>5</v>
      </c>
      <c r="O25" s="171">
        <v>0</v>
      </c>
      <c r="P25" s="171">
        <v>0</v>
      </c>
      <c r="Q25" s="187">
        <v>40</v>
      </c>
      <c r="R25" s="171">
        <v>0</v>
      </c>
      <c r="S25" s="171">
        <v>0</v>
      </c>
      <c r="T25" s="171">
        <v>0</v>
      </c>
      <c r="U25" s="187">
        <v>40</v>
      </c>
      <c r="V25" s="193">
        <v>0</v>
      </c>
      <c r="W25" s="171">
        <v>0</v>
      </c>
      <c r="X25" s="171">
        <v>0</v>
      </c>
    </row>
    <row r="26" spans="1:24" x14ac:dyDescent="0.25">
      <c r="A26" s="137"/>
      <c r="B26" s="129" t="s">
        <v>418</v>
      </c>
      <c r="C26" s="423">
        <f>D25/$C$25*100</f>
        <v>23.668639053254438</v>
      </c>
      <c r="D26" s="424"/>
      <c r="E26" s="187">
        <f t="shared" ref="E26:X26" si="4">E25/$D$25*100</f>
        <v>100</v>
      </c>
      <c r="F26" s="188">
        <f t="shared" si="4"/>
        <v>0</v>
      </c>
      <c r="G26" s="191">
        <f t="shared" si="4"/>
        <v>0</v>
      </c>
      <c r="H26" s="191">
        <f t="shared" si="4"/>
        <v>0</v>
      </c>
      <c r="I26" s="187">
        <f t="shared" si="4"/>
        <v>100</v>
      </c>
      <c r="J26" s="188">
        <f t="shared" si="4"/>
        <v>0</v>
      </c>
      <c r="K26" s="191">
        <f t="shared" si="4"/>
        <v>0</v>
      </c>
      <c r="L26" s="191">
        <f t="shared" si="4"/>
        <v>0</v>
      </c>
      <c r="M26" s="187">
        <f t="shared" si="4"/>
        <v>87.5</v>
      </c>
      <c r="N26" s="190">
        <f t="shared" si="4"/>
        <v>12.5</v>
      </c>
      <c r="O26" s="191">
        <f t="shared" si="4"/>
        <v>0</v>
      </c>
      <c r="P26" s="191">
        <f t="shared" si="4"/>
        <v>0</v>
      </c>
      <c r="Q26" s="194">
        <f t="shared" si="4"/>
        <v>100</v>
      </c>
      <c r="R26" s="195">
        <f t="shared" si="4"/>
        <v>0</v>
      </c>
      <c r="S26" s="191">
        <f t="shared" si="4"/>
        <v>0</v>
      </c>
      <c r="T26" s="191">
        <f t="shared" si="4"/>
        <v>0</v>
      </c>
      <c r="U26" s="187">
        <f t="shared" si="4"/>
        <v>100</v>
      </c>
      <c r="V26" s="221">
        <f t="shared" si="4"/>
        <v>0</v>
      </c>
      <c r="W26" s="191">
        <f t="shared" si="4"/>
        <v>0</v>
      </c>
      <c r="X26" s="191">
        <f t="shared" si="4"/>
        <v>0</v>
      </c>
    </row>
    <row r="27" spans="1:24" x14ac:dyDescent="0.25">
      <c r="A27" s="137">
        <v>6</v>
      </c>
      <c r="B27" s="201" t="s">
        <v>432</v>
      </c>
      <c r="C27" s="414"/>
      <c r="D27" s="415"/>
      <c r="E27" s="415"/>
      <c r="F27" s="415"/>
      <c r="G27" s="415"/>
      <c r="H27" s="415"/>
      <c r="I27" s="415"/>
      <c r="J27" s="415"/>
      <c r="K27" s="415"/>
      <c r="L27" s="415"/>
      <c r="M27" s="415"/>
      <c r="N27" s="415"/>
      <c r="O27" s="415"/>
      <c r="P27" s="415"/>
      <c r="Q27" s="415"/>
      <c r="R27" s="415"/>
      <c r="S27" s="415"/>
      <c r="T27" s="415"/>
      <c r="U27" s="415"/>
      <c r="V27" s="415"/>
      <c r="W27" s="415"/>
      <c r="X27" s="416"/>
    </row>
    <row r="28" spans="1:24" x14ac:dyDescent="0.25">
      <c r="A28" s="138"/>
      <c r="B28" s="129" t="s">
        <v>170</v>
      </c>
      <c r="C28" s="180">
        <f>'Bieu 1B'!C13</f>
        <v>366</v>
      </c>
      <c r="D28" s="181">
        <v>34</v>
      </c>
      <c r="E28" s="187">
        <v>34</v>
      </c>
      <c r="F28" s="188">
        <v>0</v>
      </c>
      <c r="G28" s="188">
        <v>0</v>
      </c>
      <c r="H28" s="188">
        <v>0</v>
      </c>
      <c r="I28" s="187">
        <v>34</v>
      </c>
      <c r="J28" s="188">
        <v>0</v>
      </c>
      <c r="K28" s="188">
        <v>0</v>
      </c>
      <c r="L28" s="188">
        <v>0</v>
      </c>
      <c r="M28" s="187">
        <v>34</v>
      </c>
      <c r="N28" s="190">
        <v>0</v>
      </c>
      <c r="O28" s="188">
        <v>0</v>
      </c>
      <c r="P28" s="188">
        <v>0</v>
      </c>
      <c r="Q28" s="187">
        <v>34</v>
      </c>
      <c r="R28" s="188">
        <v>0</v>
      </c>
      <c r="S28" s="188">
        <v>0</v>
      </c>
      <c r="T28" s="188">
        <v>0</v>
      </c>
      <c r="U28" s="187">
        <v>34</v>
      </c>
      <c r="V28" s="188">
        <v>0</v>
      </c>
      <c r="W28" s="188">
        <v>0</v>
      </c>
      <c r="X28" s="188">
        <v>0</v>
      </c>
    </row>
    <row r="29" spans="1:24" x14ac:dyDescent="0.25">
      <c r="A29" s="137"/>
      <c r="B29" s="129" t="s">
        <v>418</v>
      </c>
      <c r="C29" s="407">
        <f>D28/C28*100</f>
        <v>9.2896174863387984</v>
      </c>
      <c r="D29" s="408"/>
      <c r="E29" s="187">
        <f t="shared" ref="E29:X29" si="5">E28/$D$28*100</f>
        <v>100</v>
      </c>
      <c r="F29" s="188">
        <f t="shared" si="5"/>
        <v>0</v>
      </c>
      <c r="G29" s="191">
        <f t="shared" si="5"/>
        <v>0</v>
      </c>
      <c r="H29" s="191">
        <f t="shared" si="5"/>
        <v>0</v>
      </c>
      <c r="I29" s="187">
        <f t="shared" si="5"/>
        <v>100</v>
      </c>
      <c r="J29" s="188">
        <f t="shared" si="5"/>
        <v>0</v>
      </c>
      <c r="K29" s="191">
        <f t="shared" si="5"/>
        <v>0</v>
      </c>
      <c r="L29" s="191">
        <f t="shared" si="5"/>
        <v>0</v>
      </c>
      <c r="M29" s="189">
        <f t="shared" si="5"/>
        <v>100</v>
      </c>
      <c r="N29" s="190">
        <f t="shared" si="5"/>
        <v>0</v>
      </c>
      <c r="O29" s="191">
        <f t="shared" si="5"/>
        <v>0</v>
      </c>
      <c r="P29" s="191">
        <f t="shared" si="5"/>
        <v>0</v>
      </c>
      <c r="Q29" s="187">
        <f t="shared" si="5"/>
        <v>100</v>
      </c>
      <c r="R29" s="188">
        <f t="shared" si="5"/>
        <v>0</v>
      </c>
      <c r="S29" s="191">
        <f t="shared" si="5"/>
        <v>0</v>
      </c>
      <c r="T29" s="191">
        <f t="shared" si="5"/>
        <v>0</v>
      </c>
      <c r="U29" s="187">
        <f t="shared" si="5"/>
        <v>100</v>
      </c>
      <c r="V29" s="188">
        <f t="shared" si="5"/>
        <v>0</v>
      </c>
      <c r="W29" s="191">
        <f t="shared" si="5"/>
        <v>0</v>
      </c>
      <c r="X29" s="191">
        <f t="shared" si="5"/>
        <v>0</v>
      </c>
    </row>
    <row r="30" spans="1:24" x14ac:dyDescent="0.25">
      <c r="A30" s="137">
        <v>7</v>
      </c>
      <c r="B30" s="128" t="s">
        <v>433</v>
      </c>
      <c r="C30" s="414"/>
      <c r="D30" s="415"/>
      <c r="E30" s="415"/>
      <c r="F30" s="415"/>
      <c r="G30" s="415"/>
      <c r="H30" s="415"/>
      <c r="I30" s="415"/>
      <c r="J30" s="415"/>
      <c r="K30" s="415"/>
      <c r="L30" s="415"/>
      <c r="M30" s="415"/>
      <c r="N30" s="415"/>
      <c r="O30" s="415"/>
      <c r="P30" s="415"/>
      <c r="Q30" s="415"/>
      <c r="R30" s="415"/>
      <c r="S30" s="415"/>
      <c r="T30" s="415"/>
      <c r="U30" s="415"/>
      <c r="V30" s="415"/>
      <c r="W30" s="415"/>
      <c r="X30" s="416"/>
    </row>
    <row r="31" spans="1:24" x14ac:dyDescent="0.25">
      <c r="A31" s="138"/>
      <c r="B31" s="129" t="s">
        <v>170</v>
      </c>
      <c r="C31" s="180">
        <f>'Bieu 1B'!C9</f>
        <v>430</v>
      </c>
      <c r="D31" s="196">
        <v>45</v>
      </c>
      <c r="E31" s="187">
        <v>40</v>
      </c>
      <c r="F31" s="188">
        <v>5</v>
      </c>
      <c r="G31" s="191">
        <v>0</v>
      </c>
      <c r="H31" s="191">
        <v>0</v>
      </c>
      <c r="I31" s="187">
        <v>45</v>
      </c>
      <c r="J31" s="188">
        <v>0</v>
      </c>
      <c r="K31" s="191">
        <v>0</v>
      </c>
      <c r="L31" s="191">
        <v>0</v>
      </c>
      <c r="M31" s="187">
        <v>40</v>
      </c>
      <c r="N31" s="190">
        <v>5</v>
      </c>
      <c r="O31" s="191">
        <v>0</v>
      </c>
      <c r="P31" s="191">
        <v>0</v>
      </c>
      <c r="Q31" s="187">
        <v>45</v>
      </c>
      <c r="R31" s="188">
        <v>0</v>
      </c>
      <c r="S31" s="191">
        <v>0</v>
      </c>
      <c r="T31" s="191">
        <v>0</v>
      </c>
      <c r="U31" s="187">
        <v>43</v>
      </c>
      <c r="V31" s="188">
        <v>2</v>
      </c>
      <c r="W31" s="191">
        <v>0</v>
      </c>
      <c r="X31" s="191">
        <v>0</v>
      </c>
    </row>
    <row r="32" spans="1:24" x14ac:dyDescent="0.25">
      <c r="A32" s="137"/>
      <c r="B32" s="129" t="s">
        <v>418</v>
      </c>
      <c r="C32" s="423">
        <f>D31/$C$31*100</f>
        <v>10.465116279069768</v>
      </c>
      <c r="D32" s="424"/>
      <c r="E32" s="187">
        <f t="shared" ref="E32:X32" si="6">E31/$D$31*100</f>
        <v>88.888888888888886</v>
      </c>
      <c r="F32" s="188">
        <f t="shared" si="6"/>
        <v>11.111111111111111</v>
      </c>
      <c r="G32" s="191">
        <f t="shared" si="6"/>
        <v>0</v>
      </c>
      <c r="H32" s="191">
        <f t="shared" si="6"/>
        <v>0</v>
      </c>
      <c r="I32" s="187">
        <f t="shared" si="6"/>
        <v>100</v>
      </c>
      <c r="J32" s="188">
        <f t="shared" si="6"/>
        <v>0</v>
      </c>
      <c r="K32" s="191">
        <f t="shared" si="6"/>
        <v>0</v>
      </c>
      <c r="L32" s="191">
        <f t="shared" si="6"/>
        <v>0</v>
      </c>
      <c r="M32" s="189">
        <f t="shared" si="6"/>
        <v>88.888888888888886</v>
      </c>
      <c r="N32" s="190">
        <f t="shared" si="6"/>
        <v>11.111111111111111</v>
      </c>
      <c r="O32" s="191">
        <f t="shared" si="6"/>
        <v>0</v>
      </c>
      <c r="P32" s="191">
        <f t="shared" si="6"/>
        <v>0</v>
      </c>
      <c r="Q32" s="187">
        <f t="shared" si="6"/>
        <v>100</v>
      </c>
      <c r="R32" s="188">
        <f t="shared" si="6"/>
        <v>0</v>
      </c>
      <c r="S32" s="191">
        <f t="shared" si="6"/>
        <v>0</v>
      </c>
      <c r="T32" s="191">
        <f t="shared" si="6"/>
        <v>0</v>
      </c>
      <c r="U32" s="187">
        <f t="shared" si="6"/>
        <v>95.555555555555557</v>
      </c>
      <c r="V32" s="188">
        <f t="shared" si="6"/>
        <v>4.4444444444444446</v>
      </c>
      <c r="W32" s="191">
        <f t="shared" si="6"/>
        <v>0</v>
      </c>
      <c r="X32" s="191">
        <f t="shared" si="6"/>
        <v>0</v>
      </c>
    </row>
    <row r="33" spans="1:24" x14ac:dyDescent="0.25">
      <c r="A33" s="137">
        <v>8</v>
      </c>
      <c r="B33" s="201" t="s">
        <v>434</v>
      </c>
      <c r="C33" s="411"/>
      <c r="D33" s="412"/>
      <c r="E33" s="412"/>
      <c r="F33" s="412"/>
      <c r="G33" s="412"/>
      <c r="H33" s="412"/>
      <c r="I33" s="412"/>
      <c r="J33" s="412"/>
      <c r="K33" s="412"/>
      <c r="L33" s="412"/>
      <c r="M33" s="412"/>
      <c r="N33" s="412"/>
      <c r="O33" s="412"/>
      <c r="P33" s="412"/>
      <c r="Q33" s="412"/>
      <c r="R33" s="412"/>
      <c r="S33" s="412"/>
      <c r="T33" s="412"/>
      <c r="U33" s="412"/>
      <c r="V33" s="412"/>
      <c r="W33" s="412"/>
      <c r="X33" s="413"/>
    </row>
    <row r="34" spans="1:24" x14ac:dyDescent="0.25">
      <c r="A34" s="137"/>
      <c r="B34" s="129" t="s">
        <v>170</v>
      </c>
      <c r="C34" s="180">
        <f>'Bieu 1B'!C10</f>
        <v>240</v>
      </c>
      <c r="D34" s="197">
        <v>15</v>
      </c>
      <c r="E34" s="187">
        <v>10</v>
      </c>
      <c r="F34" s="188">
        <v>5</v>
      </c>
      <c r="G34" s="191">
        <v>0</v>
      </c>
      <c r="H34" s="191">
        <v>0</v>
      </c>
      <c r="I34" s="187">
        <v>15</v>
      </c>
      <c r="J34" s="188">
        <v>0</v>
      </c>
      <c r="K34" s="191">
        <v>0</v>
      </c>
      <c r="L34" s="191">
        <v>0</v>
      </c>
      <c r="M34" s="189">
        <v>13</v>
      </c>
      <c r="N34" s="190">
        <v>2</v>
      </c>
      <c r="O34" s="191">
        <v>0</v>
      </c>
      <c r="P34" s="191">
        <v>0</v>
      </c>
      <c r="Q34" s="187">
        <v>15</v>
      </c>
      <c r="R34" s="188">
        <v>0</v>
      </c>
      <c r="S34" s="191">
        <v>0</v>
      </c>
      <c r="T34" s="191">
        <v>0</v>
      </c>
      <c r="U34" s="187">
        <v>11</v>
      </c>
      <c r="V34" s="188">
        <v>4</v>
      </c>
      <c r="W34" s="191">
        <v>0</v>
      </c>
      <c r="X34" s="191">
        <v>0</v>
      </c>
    </row>
    <row r="35" spans="1:24" x14ac:dyDescent="0.25">
      <c r="A35" s="137"/>
      <c r="B35" s="129" t="s">
        <v>418</v>
      </c>
      <c r="C35" s="407">
        <f>D34/C34*100</f>
        <v>6.25</v>
      </c>
      <c r="D35" s="408"/>
      <c r="E35" s="187">
        <f>E34/$D$34*100</f>
        <v>66.666666666666657</v>
      </c>
      <c r="F35" s="190">
        <f t="shared" ref="F35:X35" si="7">F34/$D$34*100</f>
        <v>33.333333333333329</v>
      </c>
      <c r="G35" s="190">
        <f t="shared" si="7"/>
        <v>0</v>
      </c>
      <c r="H35" s="190">
        <f t="shared" si="7"/>
        <v>0</v>
      </c>
      <c r="I35" s="187">
        <f t="shared" si="7"/>
        <v>100</v>
      </c>
      <c r="J35" s="190">
        <f t="shared" si="7"/>
        <v>0</v>
      </c>
      <c r="K35" s="190">
        <f t="shared" si="7"/>
        <v>0</v>
      </c>
      <c r="L35" s="190">
        <f t="shared" si="7"/>
        <v>0</v>
      </c>
      <c r="M35" s="187">
        <f t="shared" si="7"/>
        <v>86.666666666666671</v>
      </c>
      <c r="N35" s="190">
        <f t="shared" si="7"/>
        <v>13.333333333333334</v>
      </c>
      <c r="O35" s="190">
        <f t="shared" si="7"/>
        <v>0</v>
      </c>
      <c r="P35" s="190">
        <f t="shared" si="7"/>
        <v>0</v>
      </c>
      <c r="Q35" s="190">
        <f t="shared" si="7"/>
        <v>100</v>
      </c>
      <c r="R35" s="190">
        <f t="shared" si="7"/>
        <v>0</v>
      </c>
      <c r="S35" s="190">
        <f t="shared" si="7"/>
        <v>0</v>
      </c>
      <c r="T35" s="190">
        <f t="shared" si="7"/>
        <v>0</v>
      </c>
      <c r="U35" s="187">
        <f t="shared" si="7"/>
        <v>73.333333333333329</v>
      </c>
      <c r="V35" s="190">
        <f t="shared" si="7"/>
        <v>26.666666666666668</v>
      </c>
      <c r="W35" s="190">
        <f t="shared" si="7"/>
        <v>0</v>
      </c>
      <c r="X35" s="190">
        <f t="shared" si="7"/>
        <v>0</v>
      </c>
    </row>
    <row r="36" spans="1:24" x14ac:dyDescent="0.25">
      <c r="A36" s="137">
        <v>9</v>
      </c>
      <c r="B36" s="128" t="s">
        <v>435</v>
      </c>
      <c r="C36" s="414"/>
      <c r="D36" s="415"/>
      <c r="E36" s="415"/>
      <c r="F36" s="415"/>
      <c r="G36" s="415"/>
      <c r="H36" s="415"/>
      <c r="I36" s="415"/>
      <c r="J36" s="415"/>
      <c r="K36" s="415"/>
      <c r="L36" s="415"/>
      <c r="M36" s="415"/>
      <c r="N36" s="415"/>
      <c r="O36" s="415"/>
      <c r="P36" s="415"/>
      <c r="Q36" s="415"/>
      <c r="R36" s="415"/>
      <c r="S36" s="415"/>
      <c r="T36" s="415"/>
      <c r="U36" s="415"/>
      <c r="V36" s="415"/>
      <c r="W36" s="415"/>
      <c r="X36" s="416"/>
    </row>
    <row r="37" spans="1:24" x14ac:dyDescent="0.25">
      <c r="A37" s="137"/>
      <c r="B37" s="129" t="s">
        <v>170</v>
      </c>
      <c r="C37" s="180">
        <f>'Bieu 1B'!C12</f>
        <v>243</v>
      </c>
      <c r="D37" s="196">
        <v>20</v>
      </c>
      <c r="E37" s="187">
        <v>15</v>
      </c>
      <c r="F37" s="188">
        <v>5</v>
      </c>
      <c r="G37" s="191">
        <v>0</v>
      </c>
      <c r="H37" s="191">
        <v>0</v>
      </c>
      <c r="I37" s="187">
        <v>17</v>
      </c>
      <c r="J37" s="188">
        <v>3</v>
      </c>
      <c r="K37" s="191">
        <v>0</v>
      </c>
      <c r="L37" s="191">
        <v>0</v>
      </c>
      <c r="M37" s="189">
        <v>20</v>
      </c>
      <c r="N37" s="190">
        <v>0</v>
      </c>
      <c r="O37" s="191">
        <v>0</v>
      </c>
      <c r="P37" s="191">
        <v>0</v>
      </c>
      <c r="Q37" s="187">
        <v>17</v>
      </c>
      <c r="R37" s="188">
        <v>3</v>
      </c>
      <c r="S37" s="191">
        <v>0</v>
      </c>
      <c r="T37" s="191">
        <v>0</v>
      </c>
      <c r="U37" s="187">
        <v>20</v>
      </c>
      <c r="V37" s="188">
        <v>0</v>
      </c>
      <c r="W37" s="191">
        <v>0</v>
      </c>
      <c r="X37" s="191">
        <v>0</v>
      </c>
    </row>
    <row r="38" spans="1:24" x14ac:dyDescent="0.25">
      <c r="A38" s="137"/>
      <c r="B38" s="129" t="s">
        <v>418</v>
      </c>
      <c r="C38" s="417">
        <f>D37/C37*100</f>
        <v>8.2304526748971192</v>
      </c>
      <c r="D38" s="419"/>
      <c r="E38" s="187">
        <f t="shared" ref="E38:X38" si="8">E37/$D$37*100</f>
        <v>75</v>
      </c>
      <c r="F38" s="188">
        <f t="shared" si="8"/>
        <v>25</v>
      </c>
      <c r="G38" s="191">
        <f t="shared" si="8"/>
        <v>0</v>
      </c>
      <c r="H38" s="191">
        <f t="shared" si="8"/>
        <v>0</v>
      </c>
      <c r="I38" s="187">
        <f t="shared" si="8"/>
        <v>85</v>
      </c>
      <c r="J38" s="188">
        <f t="shared" si="8"/>
        <v>15</v>
      </c>
      <c r="K38" s="191">
        <f t="shared" si="8"/>
        <v>0</v>
      </c>
      <c r="L38" s="191">
        <f t="shared" si="8"/>
        <v>0</v>
      </c>
      <c r="M38" s="189">
        <f t="shared" si="8"/>
        <v>100</v>
      </c>
      <c r="N38" s="190">
        <f t="shared" si="8"/>
        <v>0</v>
      </c>
      <c r="O38" s="191">
        <f t="shared" si="8"/>
        <v>0</v>
      </c>
      <c r="P38" s="191">
        <f t="shared" si="8"/>
        <v>0</v>
      </c>
      <c r="Q38" s="187">
        <f t="shared" si="8"/>
        <v>85</v>
      </c>
      <c r="R38" s="188">
        <f t="shared" si="8"/>
        <v>15</v>
      </c>
      <c r="S38" s="191">
        <f t="shared" si="8"/>
        <v>0</v>
      </c>
      <c r="T38" s="191">
        <f t="shared" si="8"/>
        <v>0</v>
      </c>
      <c r="U38" s="187">
        <f t="shared" si="8"/>
        <v>100</v>
      </c>
      <c r="V38" s="188">
        <f t="shared" si="8"/>
        <v>0</v>
      </c>
      <c r="W38" s="191">
        <f t="shared" si="8"/>
        <v>0</v>
      </c>
      <c r="X38" s="191">
        <f t="shared" si="8"/>
        <v>0</v>
      </c>
    </row>
    <row r="39" spans="1:24" x14ac:dyDescent="0.25">
      <c r="A39" s="137">
        <v>10</v>
      </c>
      <c r="B39" s="128" t="s">
        <v>436</v>
      </c>
      <c r="C39" s="414"/>
      <c r="D39" s="415"/>
      <c r="E39" s="415"/>
      <c r="F39" s="415"/>
      <c r="G39" s="415"/>
      <c r="H39" s="415"/>
      <c r="I39" s="415"/>
      <c r="J39" s="415"/>
      <c r="K39" s="415"/>
      <c r="L39" s="415"/>
      <c r="M39" s="415"/>
      <c r="N39" s="415"/>
      <c r="O39" s="415"/>
      <c r="P39" s="415"/>
      <c r="Q39" s="415"/>
      <c r="R39" s="415"/>
      <c r="S39" s="415"/>
      <c r="T39" s="415"/>
      <c r="U39" s="415"/>
      <c r="V39" s="415"/>
      <c r="W39" s="415"/>
      <c r="X39" s="416"/>
    </row>
    <row r="40" spans="1:24" x14ac:dyDescent="0.25">
      <c r="A40" s="137"/>
      <c r="B40" s="129" t="s">
        <v>170</v>
      </c>
      <c r="C40" s="180">
        <f>'Bieu 1B'!C16</f>
        <v>175</v>
      </c>
      <c r="D40" s="226">
        <v>23</v>
      </c>
      <c r="E40" s="226">
        <v>23</v>
      </c>
      <c r="F40" s="226">
        <v>0</v>
      </c>
      <c r="G40" s="227">
        <v>0</v>
      </c>
      <c r="H40" s="227">
        <v>0</v>
      </c>
      <c r="I40" s="226">
        <v>23</v>
      </c>
      <c r="J40" s="226">
        <v>0</v>
      </c>
      <c r="K40" s="227">
        <v>0</v>
      </c>
      <c r="L40" s="227">
        <v>0</v>
      </c>
      <c r="M40" s="226">
        <v>23</v>
      </c>
      <c r="N40" s="226">
        <v>0</v>
      </c>
      <c r="O40" s="227">
        <v>0</v>
      </c>
      <c r="P40" s="227">
        <v>0</v>
      </c>
      <c r="Q40" s="226">
        <v>23</v>
      </c>
      <c r="R40" s="226">
        <v>0</v>
      </c>
      <c r="S40" s="227">
        <v>0</v>
      </c>
      <c r="T40" s="227">
        <v>0</v>
      </c>
      <c r="U40" s="226">
        <v>23</v>
      </c>
      <c r="V40" s="226">
        <v>0</v>
      </c>
      <c r="W40" s="227">
        <v>0</v>
      </c>
      <c r="X40" s="227">
        <v>0</v>
      </c>
    </row>
    <row r="41" spans="1:24" x14ac:dyDescent="0.25">
      <c r="A41" s="137"/>
      <c r="B41" s="129" t="s">
        <v>418</v>
      </c>
      <c r="C41" s="407">
        <f>D40/C40*100</f>
        <v>13.142857142857142</v>
      </c>
      <c r="D41" s="408"/>
      <c r="E41" s="187">
        <f>E40/$D$40*100</f>
        <v>100</v>
      </c>
      <c r="F41" s="187">
        <f>F40/$D$40*100</f>
        <v>0</v>
      </c>
      <c r="G41" s="191">
        <f t="shared" ref="G41:X41" si="9">G40/$D$40*100</f>
        <v>0</v>
      </c>
      <c r="H41" s="191">
        <f t="shared" si="9"/>
        <v>0</v>
      </c>
      <c r="I41" s="187">
        <f t="shared" si="9"/>
        <v>100</v>
      </c>
      <c r="J41" s="188">
        <f t="shared" si="9"/>
        <v>0</v>
      </c>
      <c r="K41" s="191">
        <f t="shared" si="9"/>
        <v>0</v>
      </c>
      <c r="L41" s="191">
        <f t="shared" si="9"/>
        <v>0</v>
      </c>
      <c r="M41" s="189">
        <f t="shared" si="9"/>
        <v>100</v>
      </c>
      <c r="N41" s="190">
        <f t="shared" si="9"/>
        <v>0</v>
      </c>
      <c r="O41" s="191">
        <f t="shared" si="9"/>
        <v>0</v>
      </c>
      <c r="P41" s="191">
        <f t="shared" si="9"/>
        <v>0</v>
      </c>
      <c r="Q41" s="187">
        <f t="shared" si="9"/>
        <v>100</v>
      </c>
      <c r="R41" s="188">
        <f t="shared" si="9"/>
        <v>0</v>
      </c>
      <c r="S41" s="191">
        <f t="shared" si="9"/>
        <v>0</v>
      </c>
      <c r="T41" s="191">
        <f t="shared" si="9"/>
        <v>0</v>
      </c>
      <c r="U41" s="187">
        <f t="shared" si="9"/>
        <v>100</v>
      </c>
      <c r="V41" s="188">
        <f t="shared" si="9"/>
        <v>0</v>
      </c>
      <c r="W41" s="191">
        <f t="shared" si="9"/>
        <v>0</v>
      </c>
      <c r="X41" s="191">
        <f t="shared" si="9"/>
        <v>0</v>
      </c>
    </row>
    <row r="42" spans="1:24" x14ac:dyDescent="0.25">
      <c r="A42" s="137">
        <v>11</v>
      </c>
      <c r="B42" s="128" t="s">
        <v>437</v>
      </c>
      <c r="C42" s="414"/>
      <c r="D42" s="415"/>
      <c r="E42" s="415"/>
      <c r="F42" s="415"/>
      <c r="G42" s="415"/>
      <c r="H42" s="415"/>
      <c r="I42" s="415"/>
      <c r="J42" s="415"/>
      <c r="K42" s="415"/>
      <c r="L42" s="415"/>
      <c r="M42" s="415"/>
      <c r="N42" s="415"/>
      <c r="O42" s="415"/>
      <c r="P42" s="415"/>
      <c r="Q42" s="415"/>
      <c r="R42" s="415"/>
      <c r="S42" s="415"/>
      <c r="T42" s="415"/>
      <c r="U42" s="415"/>
      <c r="V42" s="415"/>
      <c r="W42" s="415"/>
      <c r="X42" s="416"/>
    </row>
    <row r="43" spans="1:24" x14ac:dyDescent="0.25">
      <c r="A43" s="137"/>
      <c r="B43" s="129" t="s">
        <v>170</v>
      </c>
      <c r="C43" s="180">
        <f>'Bieu 1B'!C11</f>
        <v>329</v>
      </c>
      <c r="D43" s="174">
        <v>23</v>
      </c>
      <c r="E43" s="187">
        <v>9</v>
      </c>
      <c r="F43" s="173">
        <v>14</v>
      </c>
      <c r="G43" s="173">
        <v>0</v>
      </c>
      <c r="H43" s="173">
        <v>0</v>
      </c>
      <c r="I43" s="187">
        <v>18</v>
      </c>
      <c r="J43" s="173">
        <v>5</v>
      </c>
      <c r="K43" s="173">
        <v>0</v>
      </c>
      <c r="L43" s="173">
        <v>0</v>
      </c>
      <c r="M43" s="187">
        <v>7</v>
      </c>
      <c r="N43" s="173">
        <v>16</v>
      </c>
      <c r="O43" s="173">
        <v>0</v>
      </c>
      <c r="P43" s="173">
        <v>0</v>
      </c>
      <c r="Q43" s="187">
        <v>20</v>
      </c>
      <c r="R43" s="173">
        <v>3</v>
      </c>
      <c r="S43" s="173">
        <v>0</v>
      </c>
      <c r="T43" s="173">
        <v>0</v>
      </c>
      <c r="U43" s="187">
        <v>13</v>
      </c>
      <c r="V43" s="173">
        <v>10</v>
      </c>
      <c r="W43" s="198">
        <v>0</v>
      </c>
      <c r="X43" s="198">
        <v>0</v>
      </c>
    </row>
    <row r="44" spans="1:24" x14ac:dyDescent="0.25">
      <c r="A44" s="137"/>
      <c r="B44" s="129" t="s">
        <v>418</v>
      </c>
      <c r="C44" s="407">
        <f>D43/C43*100</f>
        <v>6.9908814589665651</v>
      </c>
      <c r="D44" s="408"/>
      <c r="E44" s="187">
        <f t="shared" ref="E44:V44" si="10">E43/$D$43*100</f>
        <v>39.130434782608695</v>
      </c>
      <c r="F44" s="188">
        <f t="shared" si="10"/>
        <v>60.869565217391312</v>
      </c>
      <c r="G44" s="191">
        <f t="shared" si="10"/>
        <v>0</v>
      </c>
      <c r="H44" s="191">
        <f t="shared" si="10"/>
        <v>0</v>
      </c>
      <c r="I44" s="187">
        <f t="shared" si="10"/>
        <v>78.260869565217391</v>
      </c>
      <c r="J44" s="188">
        <f t="shared" si="10"/>
        <v>21.739130434782609</v>
      </c>
      <c r="K44" s="191">
        <f t="shared" si="10"/>
        <v>0</v>
      </c>
      <c r="L44" s="191">
        <f t="shared" si="10"/>
        <v>0</v>
      </c>
      <c r="M44" s="189">
        <f t="shared" si="10"/>
        <v>30.434782608695656</v>
      </c>
      <c r="N44" s="190">
        <f t="shared" si="10"/>
        <v>69.565217391304344</v>
      </c>
      <c r="O44" s="191">
        <f t="shared" si="10"/>
        <v>0</v>
      </c>
      <c r="P44" s="191">
        <f t="shared" si="10"/>
        <v>0</v>
      </c>
      <c r="Q44" s="187">
        <f t="shared" si="10"/>
        <v>86.956521739130437</v>
      </c>
      <c r="R44" s="188">
        <f t="shared" si="10"/>
        <v>13.043478260869565</v>
      </c>
      <c r="S44" s="191">
        <f t="shared" si="10"/>
        <v>0</v>
      </c>
      <c r="T44" s="191">
        <f t="shared" si="10"/>
        <v>0</v>
      </c>
      <c r="U44" s="187">
        <f t="shared" si="10"/>
        <v>56.521739130434781</v>
      </c>
      <c r="V44" s="188">
        <f t="shared" si="10"/>
        <v>43.478260869565219</v>
      </c>
      <c r="W44" s="191">
        <f>W43/D43*100</f>
        <v>0</v>
      </c>
      <c r="X44" s="191">
        <v>0</v>
      </c>
    </row>
    <row r="45" spans="1:24" x14ac:dyDescent="0.25">
      <c r="A45" s="137">
        <v>12</v>
      </c>
      <c r="B45" s="201" t="s">
        <v>438</v>
      </c>
      <c r="C45" s="436"/>
      <c r="D45" s="437"/>
      <c r="E45" s="437"/>
      <c r="F45" s="437"/>
      <c r="G45" s="437"/>
      <c r="H45" s="437"/>
      <c r="I45" s="437"/>
      <c r="J45" s="437"/>
      <c r="K45" s="437"/>
      <c r="L45" s="437"/>
      <c r="M45" s="437"/>
      <c r="N45" s="437"/>
      <c r="O45" s="437"/>
      <c r="P45" s="437"/>
      <c r="Q45" s="437"/>
      <c r="R45" s="437"/>
      <c r="S45" s="437"/>
      <c r="T45" s="437"/>
      <c r="U45" s="437"/>
      <c r="V45" s="437"/>
      <c r="W45" s="437"/>
      <c r="X45" s="438"/>
    </row>
    <row r="46" spans="1:24" x14ac:dyDescent="0.25">
      <c r="A46" s="137"/>
      <c r="B46" s="129" t="s">
        <v>170</v>
      </c>
      <c r="C46" s="180">
        <f>'Bieu 1B'!C19</f>
        <v>169</v>
      </c>
      <c r="D46" s="174">
        <v>12</v>
      </c>
      <c r="E46" s="187">
        <v>12</v>
      </c>
      <c r="F46" s="173">
        <v>0</v>
      </c>
      <c r="G46" s="173">
        <v>0</v>
      </c>
      <c r="H46" s="173">
        <v>0</v>
      </c>
      <c r="I46" s="187">
        <v>12</v>
      </c>
      <c r="J46" s="173">
        <v>0</v>
      </c>
      <c r="K46" s="173">
        <v>0</v>
      </c>
      <c r="L46" s="173">
        <v>0</v>
      </c>
      <c r="M46" s="187">
        <v>12</v>
      </c>
      <c r="N46" s="173">
        <v>0</v>
      </c>
      <c r="O46" s="173">
        <v>0</v>
      </c>
      <c r="P46" s="173">
        <v>0</v>
      </c>
      <c r="Q46" s="187">
        <v>12</v>
      </c>
      <c r="R46" s="173">
        <v>0</v>
      </c>
      <c r="S46" s="173">
        <v>0</v>
      </c>
      <c r="T46" s="173">
        <v>0</v>
      </c>
      <c r="U46" s="187">
        <v>12</v>
      </c>
      <c r="V46" s="173">
        <v>0</v>
      </c>
      <c r="W46" s="198">
        <v>0</v>
      </c>
      <c r="X46" s="198">
        <v>0</v>
      </c>
    </row>
    <row r="47" spans="1:24" x14ac:dyDescent="0.25">
      <c r="A47" s="137"/>
      <c r="B47" s="129" t="s">
        <v>418</v>
      </c>
      <c r="C47" s="423">
        <f>D46/C46*100</f>
        <v>7.1005917159763312</v>
      </c>
      <c r="D47" s="424"/>
      <c r="E47" s="187">
        <f t="shared" ref="E47:X47" si="11">E46/$D$46*100</f>
        <v>100</v>
      </c>
      <c r="F47" s="188">
        <f t="shared" si="11"/>
        <v>0</v>
      </c>
      <c r="G47" s="191">
        <f t="shared" si="11"/>
        <v>0</v>
      </c>
      <c r="H47" s="191">
        <f t="shared" si="11"/>
        <v>0</v>
      </c>
      <c r="I47" s="187">
        <f t="shared" si="11"/>
        <v>100</v>
      </c>
      <c r="J47" s="188">
        <f t="shared" si="11"/>
        <v>0</v>
      </c>
      <c r="K47" s="191">
        <f t="shared" si="11"/>
        <v>0</v>
      </c>
      <c r="L47" s="191">
        <f t="shared" si="11"/>
        <v>0</v>
      </c>
      <c r="M47" s="189">
        <f t="shared" si="11"/>
        <v>100</v>
      </c>
      <c r="N47" s="190">
        <f t="shared" si="11"/>
        <v>0</v>
      </c>
      <c r="O47" s="191">
        <f t="shared" si="11"/>
        <v>0</v>
      </c>
      <c r="P47" s="191">
        <f t="shared" si="11"/>
        <v>0</v>
      </c>
      <c r="Q47" s="187">
        <f t="shared" si="11"/>
        <v>100</v>
      </c>
      <c r="R47" s="188">
        <f t="shared" si="11"/>
        <v>0</v>
      </c>
      <c r="S47" s="191">
        <f t="shared" si="11"/>
        <v>0</v>
      </c>
      <c r="T47" s="191">
        <f t="shared" si="11"/>
        <v>0</v>
      </c>
      <c r="U47" s="187">
        <f t="shared" si="11"/>
        <v>100</v>
      </c>
      <c r="V47" s="188">
        <f t="shared" si="11"/>
        <v>0</v>
      </c>
      <c r="W47" s="191">
        <f t="shared" si="11"/>
        <v>0</v>
      </c>
      <c r="X47" s="191">
        <f t="shared" si="11"/>
        <v>0</v>
      </c>
    </row>
    <row r="48" spans="1:24" x14ac:dyDescent="0.25">
      <c r="A48" s="137">
        <v>13</v>
      </c>
      <c r="B48" s="128" t="s">
        <v>439</v>
      </c>
      <c r="C48" s="414"/>
      <c r="D48" s="415"/>
      <c r="E48" s="415"/>
      <c r="F48" s="415"/>
      <c r="G48" s="415"/>
      <c r="H48" s="415"/>
      <c r="I48" s="415"/>
      <c r="J48" s="415"/>
      <c r="K48" s="415"/>
      <c r="L48" s="415"/>
      <c r="M48" s="415"/>
      <c r="N48" s="415"/>
      <c r="O48" s="415"/>
      <c r="P48" s="415"/>
      <c r="Q48" s="415"/>
      <c r="R48" s="415"/>
      <c r="S48" s="415"/>
      <c r="T48" s="415"/>
      <c r="U48" s="415"/>
      <c r="V48" s="415"/>
      <c r="W48" s="415"/>
      <c r="X48" s="416"/>
    </row>
    <row r="49" spans="1:29" x14ac:dyDescent="0.25">
      <c r="A49" s="137"/>
      <c r="B49" s="129" t="s">
        <v>170</v>
      </c>
      <c r="C49" s="180">
        <f>'Bieu 1B'!C20</f>
        <v>340</v>
      </c>
      <c r="D49" s="196">
        <v>25</v>
      </c>
      <c r="E49" s="187">
        <v>20</v>
      </c>
      <c r="F49" s="188">
        <v>5</v>
      </c>
      <c r="G49" s="191">
        <v>0</v>
      </c>
      <c r="H49" s="191">
        <v>0</v>
      </c>
      <c r="I49" s="187">
        <v>17</v>
      </c>
      <c r="J49" s="188">
        <v>8</v>
      </c>
      <c r="K49" s="191">
        <v>0</v>
      </c>
      <c r="L49" s="191">
        <v>0</v>
      </c>
      <c r="M49" s="189">
        <v>20</v>
      </c>
      <c r="N49" s="190">
        <v>5</v>
      </c>
      <c r="O49" s="191">
        <v>0</v>
      </c>
      <c r="P49" s="191">
        <v>0</v>
      </c>
      <c r="Q49" s="187">
        <v>23</v>
      </c>
      <c r="R49" s="188">
        <v>2</v>
      </c>
      <c r="S49" s="191">
        <v>0</v>
      </c>
      <c r="T49" s="191">
        <v>0</v>
      </c>
      <c r="U49" s="187">
        <v>22</v>
      </c>
      <c r="V49" s="188">
        <v>3</v>
      </c>
      <c r="W49" s="191">
        <v>0</v>
      </c>
      <c r="X49" s="191">
        <v>0</v>
      </c>
    </row>
    <row r="50" spans="1:29" x14ac:dyDescent="0.25">
      <c r="A50" s="137"/>
      <c r="B50" s="129" t="s">
        <v>418</v>
      </c>
      <c r="C50" s="407">
        <f>D49/C49*100</f>
        <v>7.3529411764705888</v>
      </c>
      <c r="D50" s="408"/>
      <c r="E50" s="187">
        <f t="shared" ref="E50:X50" si="12">E49/$D$49*100</f>
        <v>80</v>
      </c>
      <c r="F50" s="190">
        <f t="shared" si="12"/>
        <v>20</v>
      </c>
      <c r="G50" s="191">
        <f t="shared" si="12"/>
        <v>0</v>
      </c>
      <c r="H50" s="191">
        <f t="shared" si="12"/>
        <v>0</v>
      </c>
      <c r="I50" s="187">
        <f t="shared" si="12"/>
        <v>68</v>
      </c>
      <c r="J50" s="188">
        <f t="shared" si="12"/>
        <v>32</v>
      </c>
      <c r="K50" s="191">
        <f t="shared" si="12"/>
        <v>0</v>
      </c>
      <c r="L50" s="191">
        <f t="shared" si="12"/>
        <v>0</v>
      </c>
      <c r="M50" s="189">
        <f t="shared" si="12"/>
        <v>80</v>
      </c>
      <c r="N50" s="190">
        <f t="shared" si="12"/>
        <v>20</v>
      </c>
      <c r="O50" s="191">
        <f t="shared" si="12"/>
        <v>0</v>
      </c>
      <c r="P50" s="191">
        <f t="shared" si="12"/>
        <v>0</v>
      </c>
      <c r="Q50" s="187">
        <f t="shared" si="12"/>
        <v>92</v>
      </c>
      <c r="R50" s="188">
        <f t="shared" si="12"/>
        <v>8</v>
      </c>
      <c r="S50" s="191">
        <f t="shared" si="12"/>
        <v>0</v>
      </c>
      <c r="T50" s="191">
        <f t="shared" si="12"/>
        <v>0</v>
      </c>
      <c r="U50" s="187">
        <f t="shared" si="12"/>
        <v>88</v>
      </c>
      <c r="V50" s="188">
        <f t="shared" si="12"/>
        <v>12</v>
      </c>
      <c r="W50" s="191">
        <f t="shared" si="12"/>
        <v>0</v>
      </c>
      <c r="X50" s="191">
        <f t="shared" si="12"/>
        <v>0</v>
      </c>
    </row>
    <row r="51" spans="1:29" x14ac:dyDescent="0.25">
      <c r="A51" s="137">
        <v>14</v>
      </c>
      <c r="B51" s="201" t="s">
        <v>440</v>
      </c>
      <c r="C51" s="411"/>
      <c r="D51" s="412"/>
      <c r="E51" s="412"/>
      <c r="F51" s="412"/>
      <c r="G51" s="412"/>
      <c r="H51" s="412"/>
      <c r="I51" s="412"/>
      <c r="J51" s="412"/>
      <c r="K51" s="412"/>
      <c r="L51" s="412"/>
      <c r="M51" s="412"/>
      <c r="N51" s="412"/>
      <c r="O51" s="412"/>
      <c r="P51" s="412"/>
      <c r="Q51" s="412"/>
      <c r="R51" s="412"/>
      <c r="S51" s="412"/>
      <c r="T51" s="412"/>
      <c r="U51" s="412"/>
      <c r="V51" s="412"/>
      <c r="W51" s="412"/>
      <c r="X51" s="413"/>
    </row>
    <row r="52" spans="1:29" x14ac:dyDescent="0.25">
      <c r="A52" s="137"/>
      <c r="B52" s="129" t="s">
        <v>170</v>
      </c>
      <c r="C52" s="180">
        <f>'Bieu 1B'!C23</f>
        <v>122</v>
      </c>
      <c r="D52" s="175">
        <v>7</v>
      </c>
      <c r="E52" s="172">
        <v>2</v>
      </c>
      <c r="F52" s="172">
        <v>5</v>
      </c>
      <c r="G52" s="172">
        <v>0</v>
      </c>
      <c r="H52" s="172">
        <v>0</v>
      </c>
      <c r="I52" s="172">
        <v>5</v>
      </c>
      <c r="J52" s="172">
        <v>2</v>
      </c>
      <c r="K52" s="172">
        <v>0</v>
      </c>
      <c r="L52" s="172">
        <v>0</v>
      </c>
      <c r="M52" s="172">
        <v>6</v>
      </c>
      <c r="N52" s="172">
        <v>1</v>
      </c>
      <c r="O52" s="172">
        <v>0</v>
      </c>
      <c r="P52" s="172">
        <v>0</v>
      </c>
      <c r="Q52" s="172">
        <v>7</v>
      </c>
      <c r="R52" s="172">
        <v>0</v>
      </c>
      <c r="S52" s="172">
        <v>0</v>
      </c>
      <c r="T52" s="172">
        <v>0</v>
      </c>
      <c r="U52" s="172">
        <v>4</v>
      </c>
      <c r="V52" s="172">
        <v>3</v>
      </c>
      <c r="W52" s="172">
        <v>0</v>
      </c>
      <c r="X52" s="172">
        <v>0</v>
      </c>
    </row>
    <row r="53" spans="1:29" x14ac:dyDescent="0.25">
      <c r="A53" s="137"/>
      <c r="B53" s="129" t="s">
        <v>418</v>
      </c>
      <c r="C53" s="407">
        <f>D52/C52*100</f>
        <v>5.7377049180327866</v>
      </c>
      <c r="D53" s="408"/>
      <c r="E53" s="187">
        <f>E52/$D$52*100</f>
        <v>28.571428571428569</v>
      </c>
      <c r="F53" s="190">
        <f t="shared" ref="F53:X53" si="13">F52/$D$52*100</f>
        <v>71.428571428571431</v>
      </c>
      <c r="G53" s="190">
        <f t="shared" si="13"/>
        <v>0</v>
      </c>
      <c r="H53" s="190">
        <f t="shared" si="13"/>
        <v>0</v>
      </c>
      <c r="I53" s="187">
        <f t="shared" si="13"/>
        <v>71.428571428571431</v>
      </c>
      <c r="J53" s="190">
        <f t="shared" si="13"/>
        <v>28.571428571428569</v>
      </c>
      <c r="K53" s="190">
        <f t="shared" si="13"/>
        <v>0</v>
      </c>
      <c r="L53" s="190">
        <f t="shared" si="13"/>
        <v>0</v>
      </c>
      <c r="M53" s="187">
        <f t="shared" si="13"/>
        <v>85.714285714285708</v>
      </c>
      <c r="N53" s="190">
        <f t="shared" si="13"/>
        <v>14.285714285714285</v>
      </c>
      <c r="O53" s="190">
        <f t="shared" si="13"/>
        <v>0</v>
      </c>
      <c r="P53" s="190">
        <f t="shared" si="13"/>
        <v>0</v>
      </c>
      <c r="Q53" s="187">
        <f t="shared" si="13"/>
        <v>100</v>
      </c>
      <c r="R53" s="190">
        <f t="shared" si="13"/>
        <v>0</v>
      </c>
      <c r="S53" s="190">
        <f t="shared" si="13"/>
        <v>0</v>
      </c>
      <c r="T53" s="190">
        <f t="shared" si="13"/>
        <v>0</v>
      </c>
      <c r="U53" s="187">
        <f t="shared" si="13"/>
        <v>57.142857142857139</v>
      </c>
      <c r="V53" s="190">
        <f t="shared" si="13"/>
        <v>42.857142857142854</v>
      </c>
      <c r="W53" s="190">
        <f t="shared" si="13"/>
        <v>0</v>
      </c>
      <c r="X53" s="190">
        <f t="shared" si="13"/>
        <v>0</v>
      </c>
    </row>
    <row r="54" spans="1:29" x14ac:dyDescent="0.25">
      <c r="A54" s="137">
        <v>15</v>
      </c>
      <c r="B54" s="201" t="s">
        <v>441</v>
      </c>
      <c r="C54" s="414"/>
      <c r="D54" s="415"/>
      <c r="E54" s="415"/>
      <c r="F54" s="415"/>
      <c r="G54" s="415"/>
      <c r="H54" s="415"/>
      <c r="I54" s="415"/>
      <c r="J54" s="415"/>
      <c r="K54" s="415"/>
      <c r="L54" s="415"/>
      <c r="M54" s="415"/>
      <c r="N54" s="415"/>
      <c r="O54" s="415"/>
      <c r="P54" s="415"/>
      <c r="Q54" s="415"/>
      <c r="R54" s="415"/>
      <c r="S54" s="415"/>
      <c r="T54" s="415"/>
      <c r="U54" s="415"/>
      <c r="V54" s="415"/>
      <c r="W54" s="415"/>
      <c r="X54" s="416"/>
    </row>
    <row r="55" spans="1:29" x14ac:dyDescent="0.25">
      <c r="A55" s="137"/>
      <c r="B55" s="129" t="s">
        <v>170</v>
      </c>
      <c r="C55" s="180">
        <f>'Bieu 1B'!C22</f>
        <v>78</v>
      </c>
      <c r="D55" s="197">
        <v>7</v>
      </c>
      <c r="E55" s="187">
        <v>7</v>
      </c>
      <c r="F55" s="188">
        <v>0</v>
      </c>
      <c r="G55" s="191">
        <v>0</v>
      </c>
      <c r="H55" s="191">
        <v>0</v>
      </c>
      <c r="I55" s="187">
        <v>7</v>
      </c>
      <c r="J55" s="188">
        <v>0</v>
      </c>
      <c r="K55" s="191">
        <v>0</v>
      </c>
      <c r="L55" s="191">
        <v>0</v>
      </c>
      <c r="M55" s="189">
        <v>7</v>
      </c>
      <c r="N55" s="190">
        <v>0</v>
      </c>
      <c r="O55" s="191">
        <v>0</v>
      </c>
      <c r="P55" s="191">
        <v>0</v>
      </c>
      <c r="Q55" s="187">
        <v>7</v>
      </c>
      <c r="R55" s="188">
        <v>0</v>
      </c>
      <c r="S55" s="191">
        <v>0</v>
      </c>
      <c r="T55" s="191">
        <v>0</v>
      </c>
      <c r="U55" s="187">
        <v>7</v>
      </c>
      <c r="V55" s="188">
        <v>0</v>
      </c>
      <c r="W55" s="188">
        <v>0</v>
      </c>
      <c r="X55" s="191">
        <v>0</v>
      </c>
    </row>
    <row r="56" spans="1:29" x14ac:dyDescent="0.25">
      <c r="A56" s="137"/>
      <c r="B56" s="129" t="s">
        <v>418</v>
      </c>
      <c r="C56" s="407">
        <f>D55/C55*100</f>
        <v>8.9743589743589745</v>
      </c>
      <c r="D56" s="408"/>
      <c r="E56" s="187">
        <f t="shared" ref="E56:J56" si="14">E55/$D$55*100</f>
        <v>100</v>
      </c>
      <c r="F56" s="188">
        <f t="shared" si="14"/>
        <v>0</v>
      </c>
      <c r="G56" s="191">
        <f t="shared" si="14"/>
        <v>0</v>
      </c>
      <c r="H56" s="191">
        <f t="shared" si="14"/>
        <v>0</v>
      </c>
      <c r="I56" s="187">
        <f t="shared" si="14"/>
        <v>100</v>
      </c>
      <c r="J56" s="188">
        <f t="shared" si="14"/>
        <v>0</v>
      </c>
      <c r="K56" s="191">
        <f>K55/4*100</f>
        <v>0</v>
      </c>
      <c r="L56" s="191">
        <f t="shared" ref="L56:X56" si="15">L55/$D$55*100</f>
        <v>0</v>
      </c>
      <c r="M56" s="189">
        <f t="shared" si="15"/>
        <v>100</v>
      </c>
      <c r="N56" s="190">
        <f t="shared" si="15"/>
        <v>0</v>
      </c>
      <c r="O56" s="191">
        <f t="shared" si="15"/>
        <v>0</v>
      </c>
      <c r="P56" s="191">
        <f t="shared" si="15"/>
        <v>0</v>
      </c>
      <c r="Q56" s="187">
        <f t="shared" si="15"/>
        <v>100</v>
      </c>
      <c r="R56" s="188">
        <f t="shared" si="15"/>
        <v>0</v>
      </c>
      <c r="S56" s="191">
        <f t="shared" si="15"/>
        <v>0</v>
      </c>
      <c r="T56" s="191">
        <f t="shared" si="15"/>
        <v>0</v>
      </c>
      <c r="U56" s="187">
        <f t="shared" si="15"/>
        <v>100</v>
      </c>
      <c r="V56" s="188">
        <f t="shared" si="15"/>
        <v>0</v>
      </c>
      <c r="W56" s="188">
        <f t="shared" si="15"/>
        <v>0</v>
      </c>
      <c r="X56" s="191">
        <f t="shared" si="15"/>
        <v>0</v>
      </c>
    </row>
    <row r="57" spans="1:29" x14ac:dyDescent="0.25">
      <c r="A57" s="137">
        <v>16</v>
      </c>
      <c r="B57" s="128" t="s">
        <v>442</v>
      </c>
      <c r="C57" s="417"/>
      <c r="D57" s="418"/>
      <c r="E57" s="418"/>
      <c r="F57" s="418"/>
      <c r="G57" s="418"/>
      <c r="H57" s="418"/>
      <c r="I57" s="418"/>
      <c r="J57" s="418"/>
      <c r="K57" s="418"/>
      <c r="L57" s="418"/>
      <c r="M57" s="418"/>
      <c r="N57" s="418"/>
      <c r="O57" s="418"/>
      <c r="P57" s="418"/>
      <c r="Q57" s="418"/>
      <c r="R57" s="418"/>
      <c r="S57" s="418"/>
      <c r="T57" s="418"/>
      <c r="U57" s="418"/>
      <c r="V57" s="418"/>
      <c r="W57" s="418"/>
      <c r="X57" s="419"/>
    </row>
    <row r="58" spans="1:29" x14ac:dyDescent="0.25">
      <c r="A58" s="138"/>
      <c r="B58" s="129" t="s">
        <v>170</v>
      </c>
      <c r="C58" s="180">
        <f>'Bieu 1B'!C24</f>
        <v>73</v>
      </c>
      <c r="D58" s="199">
        <v>9</v>
      </c>
      <c r="E58" s="182">
        <v>9</v>
      </c>
      <c r="F58" s="186">
        <v>0</v>
      </c>
      <c r="G58" s="183">
        <v>0</v>
      </c>
      <c r="H58" s="183">
        <v>0</v>
      </c>
      <c r="I58" s="182">
        <v>9</v>
      </c>
      <c r="J58" s="186">
        <v>0</v>
      </c>
      <c r="K58" s="183">
        <v>0</v>
      </c>
      <c r="L58" s="183">
        <v>0</v>
      </c>
      <c r="M58" s="184">
        <v>9</v>
      </c>
      <c r="N58" s="185">
        <v>0</v>
      </c>
      <c r="O58" s="183">
        <v>0</v>
      </c>
      <c r="P58" s="183">
        <v>0</v>
      </c>
      <c r="Q58" s="182">
        <v>9</v>
      </c>
      <c r="R58" s="186">
        <v>0</v>
      </c>
      <c r="S58" s="183">
        <v>0</v>
      </c>
      <c r="T58" s="183">
        <v>0</v>
      </c>
      <c r="U58" s="182">
        <v>9</v>
      </c>
      <c r="V58" s="186">
        <v>0</v>
      </c>
      <c r="W58" s="183">
        <v>0</v>
      </c>
      <c r="X58" s="183">
        <v>0</v>
      </c>
    </row>
    <row r="59" spans="1:29" x14ac:dyDescent="0.25">
      <c r="A59" s="137"/>
      <c r="B59" s="129" t="s">
        <v>418</v>
      </c>
      <c r="C59" s="407">
        <f>D58/C58*100</f>
        <v>12.328767123287671</v>
      </c>
      <c r="D59" s="408"/>
      <c r="E59" s="187">
        <f t="shared" ref="E59:X59" si="16">E58/$D$58*100</f>
        <v>100</v>
      </c>
      <c r="F59" s="188">
        <f t="shared" si="16"/>
        <v>0</v>
      </c>
      <c r="G59" s="191">
        <f t="shared" si="16"/>
        <v>0</v>
      </c>
      <c r="H59" s="191">
        <f t="shared" si="16"/>
        <v>0</v>
      </c>
      <c r="I59" s="187">
        <f t="shared" si="16"/>
        <v>100</v>
      </c>
      <c r="J59" s="188">
        <f t="shared" si="16"/>
        <v>0</v>
      </c>
      <c r="K59" s="191">
        <f t="shared" si="16"/>
        <v>0</v>
      </c>
      <c r="L59" s="191">
        <f t="shared" si="16"/>
        <v>0</v>
      </c>
      <c r="M59" s="189">
        <f t="shared" si="16"/>
        <v>100</v>
      </c>
      <c r="N59" s="190">
        <f t="shared" si="16"/>
        <v>0</v>
      </c>
      <c r="O59" s="191">
        <f t="shared" si="16"/>
        <v>0</v>
      </c>
      <c r="P59" s="191">
        <f t="shared" si="16"/>
        <v>0</v>
      </c>
      <c r="Q59" s="187">
        <f t="shared" si="16"/>
        <v>100</v>
      </c>
      <c r="R59" s="188">
        <f t="shared" si="16"/>
        <v>0</v>
      </c>
      <c r="S59" s="191">
        <f t="shared" si="16"/>
        <v>0</v>
      </c>
      <c r="T59" s="191">
        <f t="shared" si="16"/>
        <v>0</v>
      </c>
      <c r="U59" s="187">
        <f t="shared" si="16"/>
        <v>100</v>
      </c>
      <c r="V59" s="188">
        <f t="shared" si="16"/>
        <v>0</v>
      </c>
      <c r="W59" s="191">
        <f t="shared" si="16"/>
        <v>0</v>
      </c>
      <c r="X59" s="191">
        <f t="shared" si="16"/>
        <v>0</v>
      </c>
    </row>
    <row r="60" spans="1:29" x14ac:dyDescent="0.25">
      <c r="A60" s="137"/>
      <c r="B60" s="420" t="s">
        <v>419</v>
      </c>
      <c r="C60" s="421"/>
      <c r="D60" s="422"/>
      <c r="E60" s="166"/>
      <c r="F60" s="152"/>
      <c r="G60" s="152"/>
      <c r="H60" s="152"/>
      <c r="I60" s="167"/>
      <c r="J60" s="153"/>
      <c r="K60" s="153"/>
      <c r="L60" s="153"/>
      <c r="M60" s="169"/>
      <c r="N60" s="168"/>
      <c r="O60" s="153"/>
      <c r="P60" s="153"/>
      <c r="Q60" s="167"/>
      <c r="R60" s="153"/>
      <c r="S60" s="153"/>
      <c r="T60" s="153"/>
      <c r="U60" s="167"/>
      <c r="V60" s="153"/>
      <c r="W60" s="153"/>
      <c r="X60" s="153"/>
    </row>
    <row r="61" spans="1:29" ht="25.5" customHeight="1" x14ac:dyDescent="0.25">
      <c r="A61" s="139"/>
      <c r="B61" s="130" t="s">
        <v>170</v>
      </c>
      <c r="C61" s="154">
        <f>C58+C55+C52+C49+C46+C43+C40+C37+C34+C31+C28+C25+C22+C19+C16+C13</f>
        <v>3785</v>
      </c>
      <c r="D61" s="176">
        <f t="shared" ref="D61:X61" si="17">D58+D55+D52+D49+D46+D43+D40+D37+D34+D31+D28+D25+D22+D19+D16+D13</f>
        <v>394</v>
      </c>
      <c r="E61" s="154">
        <f t="shared" si="17"/>
        <v>341</v>
      </c>
      <c r="F61" s="154">
        <f t="shared" si="17"/>
        <v>53</v>
      </c>
      <c r="G61" s="154">
        <f t="shared" si="17"/>
        <v>0</v>
      </c>
      <c r="H61" s="154">
        <f t="shared" si="17"/>
        <v>0</v>
      </c>
      <c r="I61" s="154">
        <f t="shared" si="17"/>
        <v>374</v>
      </c>
      <c r="J61" s="154">
        <f t="shared" si="17"/>
        <v>20</v>
      </c>
      <c r="K61" s="154">
        <f t="shared" si="17"/>
        <v>0</v>
      </c>
      <c r="L61" s="154">
        <f t="shared" si="17"/>
        <v>0</v>
      </c>
      <c r="M61" s="154">
        <f t="shared" si="17"/>
        <v>340</v>
      </c>
      <c r="N61" s="154">
        <f>N58+N55+N52+N49+N46+N43+N40+N37+N34+N31+N28+N25+N22+N19+N16+N13</f>
        <v>54</v>
      </c>
      <c r="O61" s="154">
        <f t="shared" si="17"/>
        <v>0</v>
      </c>
      <c r="P61" s="154">
        <f t="shared" si="17"/>
        <v>0</v>
      </c>
      <c r="Q61" s="154">
        <f t="shared" si="17"/>
        <v>386</v>
      </c>
      <c r="R61" s="154">
        <f t="shared" si="17"/>
        <v>8</v>
      </c>
      <c r="S61" s="154">
        <f t="shared" si="17"/>
        <v>0</v>
      </c>
      <c r="T61" s="154">
        <f t="shared" si="17"/>
        <v>0</v>
      </c>
      <c r="U61" s="154">
        <f t="shared" si="17"/>
        <v>367</v>
      </c>
      <c r="V61" s="154">
        <f t="shared" si="17"/>
        <v>27</v>
      </c>
      <c r="W61" s="154">
        <f t="shared" si="17"/>
        <v>0</v>
      </c>
      <c r="X61" s="154">
        <f t="shared" si="17"/>
        <v>0</v>
      </c>
      <c r="AC61" s="219"/>
    </row>
    <row r="62" spans="1:29" x14ac:dyDescent="0.25">
      <c r="A62" s="139"/>
      <c r="B62" s="130" t="s">
        <v>420</v>
      </c>
      <c r="C62" s="409">
        <f>$D$61/C61*100</f>
        <v>10.409511228533685</v>
      </c>
      <c r="D62" s="410"/>
      <c r="E62" s="231">
        <f t="shared" ref="E62:X62" si="18">E61/$D$61*100</f>
        <v>86.548223350253807</v>
      </c>
      <c r="F62" s="231">
        <f t="shared" si="18"/>
        <v>13.451776649746192</v>
      </c>
      <c r="G62" s="231">
        <f t="shared" si="18"/>
        <v>0</v>
      </c>
      <c r="H62" s="231">
        <f t="shared" si="18"/>
        <v>0</v>
      </c>
      <c r="I62" s="231">
        <f t="shared" si="18"/>
        <v>94.923857868020306</v>
      </c>
      <c r="J62" s="231">
        <f t="shared" si="18"/>
        <v>5.0761421319796955</v>
      </c>
      <c r="K62" s="231">
        <f t="shared" si="18"/>
        <v>0</v>
      </c>
      <c r="L62" s="231">
        <f t="shared" si="18"/>
        <v>0</v>
      </c>
      <c r="M62" s="231">
        <f t="shared" si="18"/>
        <v>86.294416243654823</v>
      </c>
      <c r="N62" s="231">
        <f>N61/D61*100</f>
        <v>13.705583756345177</v>
      </c>
      <c r="O62" s="231">
        <f t="shared" si="18"/>
        <v>0</v>
      </c>
      <c r="P62" s="231">
        <f t="shared" si="18"/>
        <v>0</v>
      </c>
      <c r="Q62" s="231">
        <f t="shared" si="18"/>
        <v>97.969543147208128</v>
      </c>
      <c r="R62" s="231">
        <f t="shared" si="18"/>
        <v>2.030456852791878</v>
      </c>
      <c r="S62" s="231">
        <f t="shared" si="18"/>
        <v>0</v>
      </c>
      <c r="T62" s="231">
        <f t="shared" si="18"/>
        <v>0</v>
      </c>
      <c r="U62" s="231">
        <f t="shared" si="18"/>
        <v>93.147208121827404</v>
      </c>
      <c r="V62" s="231">
        <f t="shared" si="18"/>
        <v>6.8527918781725887</v>
      </c>
      <c r="W62" s="231">
        <f t="shared" si="18"/>
        <v>0</v>
      </c>
      <c r="X62" s="231">
        <f t="shared" si="18"/>
        <v>0</v>
      </c>
    </row>
    <row r="64" spans="1:29" x14ac:dyDescent="0.25">
      <c r="R64" s="389"/>
      <c r="S64" s="389"/>
      <c r="T64" s="389"/>
      <c r="U64" s="389"/>
      <c r="V64" s="389"/>
      <c r="W64" s="389"/>
      <c r="X64" s="389"/>
    </row>
    <row r="65" spans="18:24" x14ac:dyDescent="0.25">
      <c r="R65" s="389"/>
      <c r="S65" s="389"/>
      <c r="T65" s="389"/>
      <c r="U65" s="389"/>
      <c r="V65" s="389"/>
      <c r="W65" s="389"/>
      <c r="X65" s="389"/>
    </row>
    <row r="70" spans="18:24" x14ac:dyDescent="0.25">
      <c r="R70" s="389"/>
      <c r="S70" s="389"/>
      <c r="T70" s="389"/>
      <c r="U70" s="389"/>
      <c r="V70" s="389"/>
      <c r="W70" s="389"/>
      <c r="X70" s="389"/>
    </row>
  </sheetData>
  <mergeCells count="52">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 ref="A3:F3"/>
    <mergeCell ref="A4:F4"/>
    <mergeCell ref="A6:X6"/>
    <mergeCell ref="A8:A10"/>
    <mergeCell ref="B8:B10"/>
    <mergeCell ref="C8:C10"/>
    <mergeCell ref="D8:D10"/>
    <mergeCell ref="E8:X8"/>
    <mergeCell ref="E9:H9"/>
    <mergeCell ref="I9:L9"/>
    <mergeCell ref="M9:P9"/>
    <mergeCell ref="Q9:T9"/>
    <mergeCell ref="U9:X9"/>
    <mergeCell ref="C48:X48"/>
    <mergeCell ref="C35:D35"/>
    <mergeCell ref="C38:D38"/>
    <mergeCell ref="C41:D41"/>
    <mergeCell ref="C17:D17"/>
    <mergeCell ref="C30:X30"/>
    <mergeCell ref="C33:X33"/>
    <mergeCell ref="C29:D29"/>
    <mergeCell ref="C32:D32"/>
    <mergeCell ref="C14:D14"/>
    <mergeCell ref="C20:D20"/>
    <mergeCell ref="C23:D23"/>
    <mergeCell ref="C26:D26"/>
    <mergeCell ref="C21:X21"/>
    <mergeCell ref="C24:X24"/>
    <mergeCell ref="C53:D53"/>
    <mergeCell ref="C56:D56"/>
    <mergeCell ref="C59:D59"/>
    <mergeCell ref="C62:D62"/>
    <mergeCell ref="C51:X51"/>
    <mergeCell ref="C54:X54"/>
    <mergeCell ref="C57:X57"/>
    <mergeCell ref="B60:D60"/>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5" workbookViewId="0">
      <selection activeCell="L25" sqref="L25"/>
    </sheetView>
  </sheetViews>
  <sheetFormatPr defaultRowHeight="15" x14ac:dyDescent="0.25"/>
  <cols>
    <col min="1" max="1" width="5.140625" customWidth="1"/>
    <col min="2" max="2" width="21.7109375" customWidth="1"/>
    <col min="3" max="15" width="7.28515625" customWidth="1"/>
  </cols>
  <sheetData>
    <row r="1" spans="1:15" x14ac:dyDescent="0.25">
      <c r="A1" s="311" t="s">
        <v>371</v>
      </c>
      <c r="B1" s="311"/>
      <c r="C1" s="2"/>
      <c r="D1" s="2"/>
      <c r="E1" s="2"/>
      <c r="F1" s="2"/>
      <c r="G1" s="2"/>
      <c r="H1" s="2"/>
      <c r="I1" s="2"/>
      <c r="J1" s="2"/>
      <c r="K1" s="2"/>
      <c r="M1" s="16"/>
      <c r="N1" s="310" t="s">
        <v>20</v>
      </c>
      <c r="O1" s="310"/>
    </row>
    <row r="2" spans="1:15" x14ac:dyDescent="0.25">
      <c r="A2" s="311" t="s">
        <v>372</v>
      </c>
      <c r="B2" s="311"/>
      <c r="C2" s="64"/>
      <c r="D2" s="64"/>
      <c r="E2" s="64"/>
      <c r="F2" s="64"/>
      <c r="G2" s="64"/>
      <c r="H2" s="64"/>
      <c r="I2" s="64"/>
      <c r="J2" s="64"/>
      <c r="K2" s="64"/>
      <c r="M2" s="63"/>
      <c r="N2" s="63"/>
      <c r="O2" s="63"/>
    </row>
    <row r="3" spans="1:15" ht="48.75" customHeight="1" x14ac:dyDescent="0.25">
      <c r="A3" s="303" t="s">
        <v>468</v>
      </c>
      <c r="B3" s="303"/>
      <c r="C3" s="303"/>
      <c r="D3" s="303"/>
      <c r="E3" s="303"/>
      <c r="F3" s="303"/>
      <c r="G3" s="303"/>
      <c r="H3" s="303"/>
      <c r="I3" s="303"/>
      <c r="J3" s="303"/>
      <c r="K3" s="303"/>
      <c r="L3" s="303"/>
      <c r="M3" s="303"/>
      <c r="N3" s="303"/>
      <c r="O3" s="303"/>
    </row>
    <row r="4" spans="1:15" ht="10.5" customHeight="1" x14ac:dyDescent="0.25">
      <c r="C4" s="304"/>
      <c r="D4" s="304"/>
      <c r="E4" s="304"/>
      <c r="F4" s="304"/>
      <c r="G4" s="304"/>
      <c r="H4" s="304"/>
      <c r="I4" s="304"/>
      <c r="J4" s="304"/>
      <c r="K4" s="304"/>
      <c r="L4" s="304"/>
      <c r="M4" s="304"/>
    </row>
    <row r="5" spans="1:15" s="1" customFormat="1" ht="24" customHeight="1" x14ac:dyDescent="0.2">
      <c r="A5" s="297" t="s">
        <v>15</v>
      </c>
      <c r="B5" s="297" t="s">
        <v>180</v>
      </c>
      <c r="C5" s="305" t="s">
        <v>2</v>
      </c>
      <c r="D5" s="305"/>
      <c r="E5" s="305"/>
      <c r="F5" s="305" t="s">
        <v>13</v>
      </c>
      <c r="G5" s="305"/>
      <c r="H5" s="305"/>
      <c r="I5" s="305"/>
      <c r="J5" s="305" t="s">
        <v>3</v>
      </c>
      <c r="K5" s="305"/>
      <c r="L5" s="305"/>
      <c r="M5" s="297" t="s">
        <v>11</v>
      </c>
      <c r="N5" s="297" t="s">
        <v>12</v>
      </c>
      <c r="O5" s="297" t="s">
        <v>65</v>
      </c>
    </row>
    <row r="6" spans="1:15" s="1" customFormat="1" ht="14.25" x14ac:dyDescent="0.2">
      <c r="A6" s="298"/>
      <c r="B6" s="298"/>
      <c r="C6" s="305" t="s">
        <v>4</v>
      </c>
      <c r="D6" s="309" t="s">
        <v>5</v>
      </c>
      <c r="E6" s="309"/>
      <c r="F6" s="305" t="s">
        <v>4</v>
      </c>
      <c r="G6" s="306" t="s">
        <v>5</v>
      </c>
      <c r="H6" s="307"/>
      <c r="I6" s="308"/>
      <c r="J6" s="305" t="s">
        <v>4</v>
      </c>
      <c r="K6" s="309" t="s">
        <v>5</v>
      </c>
      <c r="L6" s="309"/>
      <c r="M6" s="298"/>
      <c r="N6" s="298"/>
      <c r="O6" s="298"/>
    </row>
    <row r="7" spans="1:15" s="1" customFormat="1" ht="75.75" customHeight="1" x14ac:dyDescent="0.2">
      <c r="A7" s="299"/>
      <c r="B7" s="299"/>
      <c r="C7" s="305"/>
      <c r="D7" s="27" t="s">
        <v>6</v>
      </c>
      <c r="E7" s="27" t="s">
        <v>7</v>
      </c>
      <c r="F7" s="305"/>
      <c r="G7" s="27" t="s">
        <v>14</v>
      </c>
      <c r="H7" s="27" t="s">
        <v>8</v>
      </c>
      <c r="I7" s="27" t="s">
        <v>9</v>
      </c>
      <c r="J7" s="305"/>
      <c r="K7" s="27" t="s">
        <v>10</v>
      </c>
      <c r="L7" s="27" t="s">
        <v>185</v>
      </c>
      <c r="M7" s="299"/>
      <c r="N7" s="299"/>
      <c r="O7" s="299"/>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430</v>
      </c>
      <c r="D9" s="232">
        <v>17</v>
      </c>
      <c r="E9" s="232">
        <v>413</v>
      </c>
      <c r="F9" s="5">
        <f>G9+H9+I9</f>
        <v>411</v>
      </c>
      <c r="G9" s="233">
        <v>409</v>
      </c>
      <c r="H9" s="233">
        <v>2</v>
      </c>
      <c r="I9" s="234">
        <v>0</v>
      </c>
      <c r="J9" s="5">
        <f>K9+L9</f>
        <v>17</v>
      </c>
      <c r="K9" s="235">
        <v>11</v>
      </c>
      <c r="L9" s="236">
        <v>6</v>
      </c>
      <c r="M9" s="237">
        <v>2</v>
      </c>
      <c r="N9" s="238">
        <v>1</v>
      </c>
      <c r="O9" s="5">
        <v>308</v>
      </c>
    </row>
    <row r="10" spans="1:15" x14ac:dyDescent="0.25">
      <c r="A10" s="6">
        <v>2</v>
      </c>
      <c r="B10" s="5" t="s">
        <v>191</v>
      </c>
      <c r="C10" s="5">
        <f>F10+J10+M10</f>
        <v>240</v>
      </c>
      <c r="D10" s="232">
        <v>11</v>
      </c>
      <c r="E10" s="232">
        <v>229</v>
      </c>
      <c r="F10" s="5">
        <f t="shared" ref="F10:F24" si="0">G10+H10+I10</f>
        <v>229</v>
      </c>
      <c r="G10" s="233">
        <v>226</v>
      </c>
      <c r="H10" s="233">
        <v>0</v>
      </c>
      <c r="I10" s="234">
        <v>3</v>
      </c>
      <c r="J10" s="5">
        <f t="shared" ref="J10:J24" si="1">K10+L10</f>
        <v>11</v>
      </c>
      <c r="K10" s="235">
        <v>8</v>
      </c>
      <c r="L10" s="236">
        <v>3</v>
      </c>
      <c r="M10" s="237">
        <v>0</v>
      </c>
      <c r="N10" s="238">
        <v>3</v>
      </c>
      <c r="O10" s="5">
        <v>63</v>
      </c>
    </row>
    <row r="11" spans="1:15" x14ac:dyDescent="0.25">
      <c r="A11" s="6">
        <v>3</v>
      </c>
      <c r="B11" s="5" t="s">
        <v>192</v>
      </c>
      <c r="C11" s="5">
        <f t="shared" ref="C11:C24" si="2">F11+J11+M11</f>
        <v>329</v>
      </c>
      <c r="D11" s="232">
        <v>39</v>
      </c>
      <c r="E11" s="232">
        <v>290</v>
      </c>
      <c r="F11" s="5">
        <f t="shared" si="0"/>
        <v>284</v>
      </c>
      <c r="G11" s="233">
        <v>270</v>
      </c>
      <c r="H11" s="233">
        <v>6</v>
      </c>
      <c r="I11" s="234">
        <v>8</v>
      </c>
      <c r="J11" s="5">
        <f t="shared" si="1"/>
        <v>44</v>
      </c>
      <c r="K11" s="235">
        <v>35</v>
      </c>
      <c r="L11" s="236">
        <v>9</v>
      </c>
      <c r="M11" s="237">
        <v>1</v>
      </c>
      <c r="N11" s="238">
        <v>8</v>
      </c>
      <c r="O11" s="5">
        <v>61</v>
      </c>
    </row>
    <row r="12" spans="1:15" x14ac:dyDescent="0.25">
      <c r="A12" s="6">
        <v>4</v>
      </c>
      <c r="B12" s="5" t="s">
        <v>193</v>
      </c>
      <c r="C12" s="5">
        <f t="shared" si="2"/>
        <v>243</v>
      </c>
      <c r="D12" s="232">
        <v>40</v>
      </c>
      <c r="E12" s="232">
        <v>203</v>
      </c>
      <c r="F12" s="5">
        <f t="shared" si="0"/>
        <v>220</v>
      </c>
      <c r="G12" s="233">
        <v>212</v>
      </c>
      <c r="H12" s="233">
        <v>4</v>
      </c>
      <c r="I12" s="234">
        <v>4</v>
      </c>
      <c r="J12" s="5">
        <f t="shared" si="1"/>
        <v>22</v>
      </c>
      <c r="K12" s="235">
        <v>22</v>
      </c>
      <c r="L12" s="236">
        <v>0</v>
      </c>
      <c r="M12" s="237">
        <v>1</v>
      </c>
      <c r="N12" s="238">
        <v>10</v>
      </c>
      <c r="O12" s="5">
        <v>51</v>
      </c>
    </row>
    <row r="13" spans="1:15" x14ac:dyDescent="0.25">
      <c r="A13" s="6">
        <v>5</v>
      </c>
      <c r="B13" s="5" t="s">
        <v>194</v>
      </c>
      <c r="C13" s="5">
        <f t="shared" si="2"/>
        <v>366</v>
      </c>
      <c r="D13" s="232">
        <v>7</v>
      </c>
      <c r="E13" s="232">
        <v>359</v>
      </c>
      <c r="F13" s="5">
        <f t="shared" si="0"/>
        <v>358</v>
      </c>
      <c r="G13" s="233">
        <v>354</v>
      </c>
      <c r="H13" s="233">
        <v>3</v>
      </c>
      <c r="I13" s="234">
        <v>1</v>
      </c>
      <c r="J13" s="5">
        <f t="shared" si="1"/>
        <v>8</v>
      </c>
      <c r="K13" s="235">
        <v>8</v>
      </c>
      <c r="L13" s="236">
        <v>0</v>
      </c>
      <c r="M13" s="237">
        <v>0</v>
      </c>
      <c r="N13" s="238">
        <v>3</v>
      </c>
      <c r="O13" s="5">
        <v>288</v>
      </c>
    </row>
    <row r="14" spans="1:15" x14ac:dyDescent="0.25">
      <c r="A14" s="6">
        <v>6</v>
      </c>
      <c r="B14" s="5" t="s">
        <v>195</v>
      </c>
      <c r="C14" s="5">
        <f t="shared" si="2"/>
        <v>194</v>
      </c>
      <c r="D14" s="232">
        <v>29</v>
      </c>
      <c r="E14" s="232">
        <v>165</v>
      </c>
      <c r="F14" s="5">
        <f t="shared" si="0"/>
        <v>146</v>
      </c>
      <c r="G14" s="233">
        <v>141</v>
      </c>
      <c r="H14" s="233">
        <v>2</v>
      </c>
      <c r="I14" s="234">
        <v>3</v>
      </c>
      <c r="J14" s="5">
        <f t="shared" si="1"/>
        <v>48</v>
      </c>
      <c r="K14" s="235">
        <v>48</v>
      </c>
      <c r="L14" s="236">
        <v>0</v>
      </c>
      <c r="M14" s="237">
        <v>0</v>
      </c>
      <c r="N14" s="238">
        <v>3</v>
      </c>
      <c r="O14" s="5">
        <v>81</v>
      </c>
    </row>
    <row r="15" spans="1:15" x14ac:dyDescent="0.25">
      <c r="A15" s="6">
        <v>7</v>
      </c>
      <c r="B15" s="5" t="s">
        <v>196</v>
      </c>
      <c r="C15" s="5">
        <f t="shared" si="2"/>
        <v>169</v>
      </c>
      <c r="D15" s="232">
        <v>5</v>
      </c>
      <c r="E15" s="232">
        <v>164</v>
      </c>
      <c r="F15" s="5">
        <f t="shared" si="0"/>
        <v>158</v>
      </c>
      <c r="G15" s="233">
        <v>157</v>
      </c>
      <c r="H15" s="233">
        <v>0</v>
      </c>
      <c r="I15" s="234">
        <v>1</v>
      </c>
      <c r="J15" s="5">
        <f t="shared" si="1"/>
        <v>10</v>
      </c>
      <c r="K15" s="235">
        <v>9</v>
      </c>
      <c r="L15" s="236">
        <v>1</v>
      </c>
      <c r="M15" s="237">
        <v>1</v>
      </c>
      <c r="N15" s="238">
        <v>2</v>
      </c>
      <c r="O15" s="5">
        <v>20</v>
      </c>
    </row>
    <row r="16" spans="1:15" x14ac:dyDescent="0.25">
      <c r="A16" s="6">
        <v>8</v>
      </c>
      <c r="B16" s="5" t="s">
        <v>197</v>
      </c>
      <c r="C16" s="5">
        <f t="shared" si="2"/>
        <v>175</v>
      </c>
      <c r="D16" s="232">
        <v>9</v>
      </c>
      <c r="E16" s="232">
        <v>166</v>
      </c>
      <c r="F16" s="5">
        <f t="shared" si="0"/>
        <v>165</v>
      </c>
      <c r="G16" s="233">
        <v>156</v>
      </c>
      <c r="H16" s="233">
        <v>8</v>
      </c>
      <c r="I16" s="234">
        <v>1</v>
      </c>
      <c r="J16" s="5">
        <f t="shared" si="1"/>
        <v>9</v>
      </c>
      <c r="K16" s="235">
        <v>7</v>
      </c>
      <c r="L16" s="236">
        <v>2</v>
      </c>
      <c r="M16" s="237">
        <v>1</v>
      </c>
      <c r="N16" s="238">
        <v>1</v>
      </c>
      <c r="O16" s="5">
        <v>67</v>
      </c>
    </row>
    <row r="17" spans="1:15" x14ac:dyDescent="0.25">
      <c r="A17" s="6">
        <v>9</v>
      </c>
      <c r="B17" s="5" t="s">
        <v>198</v>
      </c>
      <c r="C17" s="5">
        <f t="shared" si="2"/>
        <v>307</v>
      </c>
      <c r="D17" s="232">
        <v>13</v>
      </c>
      <c r="E17" s="232">
        <v>294</v>
      </c>
      <c r="F17" s="5">
        <f t="shared" si="0"/>
        <v>295</v>
      </c>
      <c r="G17" s="233">
        <v>292</v>
      </c>
      <c r="H17" s="233">
        <v>2</v>
      </c>
      <c r="I17" s="234">
        <v>1</v>
      </c>
      <c r="J17" s="5">
        <f t="shared" si="1"/>
        <v>12</v>
      </c>
      <c r="K17" s="235">
        <v>8</v>
      </c>
      <c r="L17" s="236">
        <v>4</v>
      </c>
      <c r="M17" s="237">
        <v>0</v>
      </c>
      <c r="N17" s="238">
        <v>1</v>
      </c>
      <c r="O17" s="5">
        <v>272</v>
      </c>
    </row>
    <row r="18" spans="1:15" x14ac:dyDescent="0.25">
      <c r="A18" s="6">
        <v>10</v>
      </c>
      <c r="B18" s="5" t="s">
        <v>199</v>
      </c>
      <c r="C18" s="5">
        <f t="shared" si="2"/>
        <v>307</v>
      </c>
      <c r="D18" s="232">
        <v>11</v>
      </c>
      <c r="E18" s="232">
        <v>296</v>
      </c>
      <c r="F18" s="5">
        <f t="shared" si="0"/>
        <v>290</v>
      </c>
      <c r="G18" s="233">
        <v>287</v>
      </c>
      <c r="H18" s="233">
        <v>2</v>
      </c>
      <c r="I18" s="234">
        <v>1</v>
      </c>
      <c r="J18" s="5">
        <f t="shared" si="1"/>
        <v>17</v>
      </c>
      <c r="K18" s="235">
        <v>14</v>
      </c>
      <c r="L18" s="236">
        <v>3</v>
      </c>
      <c r="M18" s="237">
        <v>0</v>
      </c>
      <c r="N18" s="238">
        <v>2</v>
      </c>
      <c r="O18" s="5">
        <v>61</v>
      </c>
    </row>
    <row r="19" spans="1:15" x14ac:dyDescent="0.25">
      <c r="A19" s="6">
        <v>11</v>
      </c>
      <c r="B19" s="5" t="s">
        <v>200</v>
      </c>
      <c r="C19" s="5">
        <f t="shared" si="2"/>
        <v>169</v>
      </c>
      <c r="D19" s="232">
        <v>26</v>
      </c>
      <c r="E19" s="232">
        <v>143</v>
      </c>
      <c r="F19" s="5">
        <f t="shared" si="0"/>
        <v>144</v>
      </c>
      <c r="G19" s="233">
        <v>137</v>
      </c>
      <c r="H19" s="233">
        <v>4</v>
      </c>
      <c r="I19" s="234">
        <v>3</v>
      </c>
      <c r="J19" s="5">
        <f t="shared" si="1"/>
        <v>25</v>
      </c>
      <c r="K19" s="235">
        <v>21</v>
      </c>
      <c r="L19" s="236">
        <v>4</v>
      </c>
      <c r="M19" s="237">
        <v>0</v>
      </c>
      <c r="N19" s="238">
        <v>2</v>
      </c>
      <c r="O19" s="5">
        <v>19</v>
      </c>
    </row>
    <row r="20" spans="1:15" x14ac:dyDescent="0.25">
      <c r="A20" s="6">
        <v>12</v>
      </c>
      <c r="B20" s="5" t="s">
        <v>201</v>
      </c>
      <c r="C20" s="5">
        <f t="shared" si="2"/>
        <v>340</v>
      </c>
      <c r="D20" s="232">
        <v>16</v>
      </c>
      <c r="E20" s="232">
        <v>324</v>
      </c>
      <c r="F20" s="5">
        <f t="shared" si="0"/>
        <v>323</v>
      </c>
      <c r="G20" s="233">
        <v>320</v>
      </c>
      <c r="H20" s="233">
        <v>0</v>
      </c>
      <c r="I20" s="234">
        <v>3</v>
      </c>
      <c r="J20" s="5">
        <f t="shared" si="1"/>
        <v>17</v>
      </c>
      <c r="K20" s="235">
        <v>12</v>
      </c>
      <c r="L20" s="236">
        <v>5</v>
      </c>
      <c r="M20" s="237">
        <v>0</v>
      </c>
      <c r="N20" s="238">
        <v>2</v>
      </c>
      <c r="O20" s="5">
        <v>28</v>
      </c>
    </row>
    <row r="21" spans="1:15" x14ac:dyDescent="0.25">
      <c r="A21" s="6">
        <v>13</v>
      </c>
      <c r="B21" s="5" t="s">
        <v>202</v>
      </c>
      <c r="C21" s="5">
        <f t="shared" si="2"/>
        <v>243</v>
      </c>
      <c r="D21" s="232">
        <v>41</v>
      </c>
      <c r="E21" s="232">
        <v>202</v>
      </c>
      <c r="F21" s="5">
        <f t="shared" si="0"/>
        <v>205</v>
      </c>
      <c r="G21" s="233">
        <v>199</v>
      </c>
      <c r="H21" s="233">
        <v>4</v>
      </c>
      <c r="I21" s="234">
        <v>2</v>
      </c>
      <c r="J21" s="5">
        <f t="shared" si="1"/>
        <v>36</v>
      </c>
      <c r="K21" s="235">
        <v>27</v>
      </c>
      <c r="L21" s="236">
        <v>9</v>
      </c>
      <c r="M21" s="237">
        <v>2</v>
      </c>
      <c r="N21" s="238">
        <v>11</v>
      </c>
      <c r="O21" s="5">
        <v>20</v>
      </c>
    </row>
    <row r="22" spans="1:15" x14ac:dyDescent="0.25">
      <c r="A22" s="6">
        <v>14</v>
      </c>
      <c r="B22" s="5" t="s">
        <v>203</v>
      </c>
      <c r="C22" s="5">
        <f t="shared" si="2"/>
        <v>78</v>
      </c>
      <c r="D22" s="232">
        <v>16</v>
      </c>
      <c r="E22" s="232">
        <v>62</v>
      </c>
      <c r="F22" s="5">
        <f t="shared" si="0"/>
        <v>50</v>
      </c>
      <c r="G22" s="233">
        <v>44</v>
      </c>
      <c r="H22" s="233">
        <v>4</v>
      </c>
      <c r="I22" s="234">
        <v>2</v>
      </c>
      <c r="J22" s="5">
        <f t="shared" si="1"/>
        <v>28</v>
      </c>
      <c r="K22" s="235">
        <v>26</v>
      </c>
      <c r="L22" s="236">
        <v>2</v>
      </c>
      <c r="M22" s="237">
        <v>0</v>
      </c>
      <c r="N22" s="238">
        <v>0</v>
      </c>
      <c r="O22" s="5">
        <v>38</v>
      </c>
    </row>
    <row r="23" spans="1:15" x14ac:dyDescent="0.25">
      <c r="A23" s="6">
        <v>15</v>
      </c>
      <c r="B23" s="5" t="s">
        <v>204</v>
      </c>
      <c r="C23" s="5">
        <f t="shared" si="2"/>
        <v>122</v>
      </c>
      <c r="D23" s="232">
        <v>20</v>
      </c>
      <c r="E23" s="232">
        <v>102</v>
      </c>
      <c r="F23" s="5">
        <f t="shared" si="0"/>
        <v>85</v>
      </c>
      <c r="G23" s="233">
        <v>80</v>
      </c>
      <c r="H23" s="233">
        <v>5</v>
      </c>
      <c r="I23" s="234">
        <v>0</v>
      </c>
      <c r="J23" s="5">
        <f t="shared" si="1"/>
        <v>37</v>
      </c>
      <c r="K23" s="235">
        <v>31</v>
      </c>
      <c r="L23" s="236">
        <v>6</v>
      </c>
      <c r="M23" s="237">
        <v>0</v>
      </c>
      <c r="N23" s="238">
        <v>1</v>
      </c>
      <c r="O23" s="5">
        <v>12</v>
      </c>
    </row>
    <row r="24" spans="1:15" x14ac:dyDescent="0.25">
      <c r="A24" s="6">
        <v>16</v>
      </c>
      <c r="B24" s="5" t="s">
        <v>205</v>
      </c>
      <c r="C24" s="5">
        <f t="shared" si="2"/>
        <v>73</v>
      </c>
      <c r="D24" s="232">
        <v>9</v>
      </c>
      <c r="E24" s="232">
        <v>64</v>
      </c>
      <c r="F24" s="5">
        <f t="shared" si="0"/>
        <v>73</v>
      </c>
      <c r="G24" s="233">
        <v>64</v>
      </c>
      <c r="H24" s="233">
        <v>0</v>
      </c>
      <c r="I24" s="234">
        <v>9</v>
      </c>
      <c r="J24" s="5">
        <f t="shared" si="1"/>
        <v>0</v>
      </c>
      <c r="K24" s="235">
        <v>0</v>
      </c>
      <c r="L24" s="236">
        <v>0</v>
      </c>
      <c r="M24" s="237">
        <v>0</v>
      </c>
      <c r="N24" s="238">
        <v>0</v>
      </c>
      <c r="O24" s="5">
        <v>24</v>
      </c>
    </row>
    <row r="25" spans="1:15" x14ac:dyDescent="0.25">
      <c r="A25" s="6"/>
      <c r="B25" s="45" t="s">
        <v>186</v>
      </c>
      <c r="C25" s="8">
        <f t="shared" ref="C25:O25" si="3">SUM(C9:C24)</f>
        <v>3785</v>
      </c>
      <c r="D25" s="8">
        <f t="shared" si="3"/>
        <v>309</v>
      </c>
      <c r="E25" s="8">
        <f>SUM(E9:E24)</f>
        <v>3476</v>
      </c>
      <c r="F25" s="8">
        <f t="shared" si="3"/>
        <v>3436</v>
      </c>
      <c r="G25" s="8">
        <f t="shared" si="3"/>
        <v>3348</v>
      </c>
      <c r="H25" s="8">
        <f t="shared" si="3"/>
        <v>46</v>
      </c>
      <c r="I25" s="8">
        <f t="shared" si="3"/>
        <v>42</v>
      </c>
      <c r="J25" s="8">
        <f t="shared" si="3"/>
        <v>341</v>
      </c>
      <c r="K25" s="8">
        <f t="shared" si="3"/>
        <v>287</v>
      </c>
      <c r="L25" s="8">
        <f t="shared" si="3"/>
        <v>54</v>
      </c>
      <c r="M25" s="8">
        <f t="shared" si="3"/>
        <v>8</v>
      </c>
      <c r="N25" s="8">
        <f t="shared" si="3"/>
        <v>50</v>
      </c>
      <c r="O25" s="8">
        <f t="shared" si="3"/>
        <v>1413</v>
      </c>
    </row>
    <row r="26" spans="1:15" hidden="1" x14ac:dyDescent="0.25">
      <c r="A26" s="74"/>
      <c r="B26" s="42"/>
      <c r="C26" s="29"/>
      <c r="D26" s="29"/>
      <c r="E26" s="29"/>
      <c r="F26" s="29"/>
      <c r="G26" s="29"/>
      <c r="H26" s="29"/>
      <c r="I26" s="29"/>
      <c r="J26" s="29"/>
      <c r="K26" s="29"/>
      <c r="L26" s="29"/>
      <c r="M26" s="29"/>
      <c r="N26" s="29"/>
      <c r="O26" s="29"/>
    </row>
    <row r="27" spans="1:15" ht="18.75" hidden="1" x14ac:dyDescent="0.3">
      <c r="L27" s="295" t="s">
        <v>373</v>
      </c>
      <c r="M27" s="295"/>
      <c r="N27" s="295"/>
      <c r="O27" s="295"/>
    </row>
    <row r="28" spans="1:15" hidden="1" x14ac:dyDescent="0.25"/>
    <row r="29" spans="1:15" hidden="1" x14ac:dyDescent="0.25"/>
    <row r="30" spans="1:15" hidden="1" x14ac:dyDescent="0.25"/>
    <row r="31" spans="1:15" hidden="1" x14ac:dyDescent="0.25"/>
    <row r="32" spans="1:15" hidden="1" x14ac:dyDescent="0.25"/>
    <row r="33" spans="8:15" ht="18.75" hidden="1" x14ac:dyDescent="0.3">
      <c r="L33" s="295" t="s">
        <v>393</v>
      </c>
      <c r="M33" s="295"/>
      <c r="N33" s="295"/>
      <c r="O33" s="295"/>
    </row>
    <row r="34" spans="8:15" hidden="1" x14ac:dyDescent="0.25"/>
    <row r="35" spans="8:15" hidden="1" x14ac:dyDescent="0.25"/>
    <row r="36" spans="8:15" hidden="1" x14ac:dyDescent="0.25"/>
    <row r="37" spans="8:15" ht="17.25" customHeight="1" x14ac:dyDescent="0.25"/>
    <row r="38" spans="8:15" x14ac:dyDescent="0.25">
      <c r="H38">
        <f>H25+G25</f>
        <v>3394</v>
      </c>
    </row>
    <row r="39" spans="8:15" x14ac:dyDescent="0.25">
      <c r="H39">
        <f>H38/F25*100</f>
        <v>98.777648428405115</v>
      </c>
      <c r="N39">
        <f>O25/C25*100</f>
        <v>37.331571994715986</v>
      </c>
    </row>
  </sheetData>
  <mergeCells count="21">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 ref="J6:J7"/>
    <mergeCell ref="K6:L6"/>
    <mergeCell ref="N5:N7"/>
    <mergeCell ref="O5:O7"/>
    <mergeCell ref="A3:O3"/>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topLeftCell="A40" workbookViewId="0">
      <selection activeCell="D62" sqref="D62"/>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96" t="s">
        <v>371</v>
      </c>
      <c r="B1" s="296"/>
      <c r="C1" s="2"/>
      <c r="D1" s="2"/>
      <c r="E1" s="31" t="s">
        <v>119</v>
      </c>
    </row>
    <row r="2" spans="1:5" x14ac:dyDescent="0.25">
      <c r="A2" s="296" t="s">
        <v>372</v>
      </c>
      <c r="B2" s="296"/>
      <c r="C2" s="64"/>
      <c r="D2" s="64"/>
      <c r="E2" s="63"/>
    </row>
    <row r="3" spans="1:5" ht="65.25" customHeight="1" x14ac:dyDescent="0.25">
      <c r="A3" s="303" t="s">
        <v>469</v>
      </c>
      <c r="B3" s="303"/>
      <c r="C3" s="303"/>
      <c r="D3" s="303"/>
      <c r="E3" s="303"/>
    </row>
    <row r="4" spans="1:5" ht="9.75" customHeight="1" x14ac:dyDescent="0.25">
      <c r="C4" s="304"/>
      <c r="D4" s="304"/>
      <c r="E4" s="304"/>
    </row>
    <row r="5" spans="1:5" s="1" customFormat="1" ht="30.75" customHeight="1" x14ac:dyDescent="0.2">
      <c r="A5" s="312" t="s">
        <v>15</v>
      </c>
      <c r="B5" s="312" t="s">
        <v>59</v>
      </c>
      <c r="C5" s="312" t="s">
        <v>57</v>
      </c>
      <c r="D5" s="312" t="s">
        <v>462</v>
      </c>
      <c r="E5" s="312" t="s">
        <v>58</v>
      </c>
    </row>
    <row r="6" spans="1:5" s="1" customFormat="1" ht="21.75" customHeight="1" x14ac:dyDescent="0.2">
      <c r="A6" s="313"/>
      <c r="B6" s="313"/>
      <c r="C6" s="313"/>
      <c r="D6" s="313"/>
      <c r="E6" s="313"/>
    </row>
    <row r="7" spans="1:5" s="1" customFormat="1" ht="36.75" customHeight="1" x14ac:dyDescent="0.2">
      <c r="A7" s="314"/>
      <c r="B7" s="314"/>
      <c r="C7" s="314"/>
      <c r="D7" s="314"/>
      <c r="E7" s="314"/>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318" t="s">
        <v>45</v>
      </c>
      <c r="C10" s="319"/>
      <c r="D10" s="319"/>
      <c r="E10" s="320"/>
    </row>
    <row r="11" spans="1:5" ht="12.75" customHeight="1" x14ac:dyDescent="0.25">
      <c r="A11" s="4">
        <v>1</v>
      </c>
      <c r="B11" s="10" t="s">
        <v>46</v>
      </c>
      <c r="C11" s="6">
        <f>SUM('Bieu 1A'!D10:E23)</f>
        <v>2381</v>
      </c>
      <c r="D11" s="5">
        <f>SUM('Bieu 1A (2)'!D10:E22)</f>
        <v>7015</v>
      </c>
      <c r="E11" s="5"/>
    </row>
    <row r="12" spans="1:5" ht="12.75" customHeight="1" x14ac:dyDescent="0.25">
      <c r="A12" s="4"/>
      <c r="B12" s="10" t="s">
        <v>47</v>
      </c>
      <c r="C12" s="6">
        <f>SUM('Bieu 1A'!D10:D23)</f>
        <v>1144</v>
      </c>
      <c r="D12" s="5">
        <f>SUM('Bieu 1A (2)'!D10:D22)</f>
        <v>1861</v>
      </c>
      <c r="E12" s="5"/>
    </row>
    <row r="13" spans="1:5" ht="12.75" customHeight="1" x14ac:dyDescent="0.25">
      <c r="A13" s="4"/>
      <c r="B13" s="10" t="s">
        <v>48</v>
      </c>
      <c r="C13" s="6">
        <f>SUM('Bieu 1A'!E10:E23)</f>
        <v>1237</v>
      </c>
      <c r="D13" s="5">
        <f>D11-D12</f>
        <v>5154</v>
      </c>
      <c r="E13" s="5"/>
    </row>
    <row r="14" spans="1:5" ht="12.75" customHeight="1" x14ac:dyDescent="0.25">
      <c r="A14" s="4">
        <v>2</v>
      </c>
      <c r="B14" s="10" t="s">
        <v>50</v>
      </c>
      <c r="C14" s="6">
        <f>SUM('Bieu 1A'!F10:F23)</f>
        <v>1246</v>
      </c>
      <c r="D14" s="5">
        <f>SUM('Bieu 1A (2)'!F10:F22)</f>
        <v>5880</v>
      </c>
      <c r="E14" s="5"/>
    </row>
    <row r="15" spans="1:5" ht="12.75" customHeight="1" x14ac:dyDescent="0.25">
      <c r="A15" s="4"/>
      <c r="B15" s="10" t="s">
        <v>51</v>
      </c>
      <c r="C15" s="6">
        <f>SUM('Bieu 1A'!G10:G23)</f>
        <v>691</v>
      </c>
      <c r="D15" s="5">
        <f>SUM('Bieu 1A (2)'!G10:G22)</f>
        <v>3747</v>
      </c>
      <c r="E15" s="5"/>
    </row>
    <row r="16" spans="1:5" ht="12.75" customHeight="1" x14ac:dyDescent="0.25">
      <c r="A16" s="4"/>
      <c r="B16" s="10" t="s">
        <v>52</v>
      </c>
      <c r="C16" s="6">
        <f>SUM('Bieu 1A'!H10:H23)</f>
        <v>377</v>
      </c>
      <c r="D16" s="5">
        <f>SUM('Bieu 1A (2)'!H10:H22)</f>
        <v>1948</v>
      </c>
      <c r="E16" s="5"/>
    </row>
    <row r="17" spans="1:5" ht="12.75" customHeight="1" x14ac:dyDescent="0.25">
      <c r="A17" s="4"/>
      <c r="B17" s="10" t="s">
        <v>53</v>
      </c>
      <c r="C17" s="6">
        <f>SUM('Bieu 1A'!I10:I23)</f>
        <v>178</v>
      </c>
      <c r="D17" s="5">
        <f>D14-D15-D16</f>
        <v>185</v>
      </c>
      <c r="E17" s="5"/>
    </row>
    <row r="18" spans="1:5" ht="12.75" customHeight="1" x14ac:dyDescent="0.25">
      <c r="A18" s="4">
        <v>3</v>
      </c>
      <c r="B18" s="10" t="s">
        <v>54</v>
      </c>
      <c r="C18" s="6">
        <f>SUM('Bieu 1A'!J10:J23)</f>
        <v>1114</v>
      </c>
      <c r="D18" s="5">
        <f>SUM('Bieu 1A (2)'!J10:J22)</f>
        <v>1114</v>
      </c>
      <c r="E18" s="5"/>
    </row>
    <row r="19" spans="1:5" ht="12.75" customHeight="1" x14ac:dyDescent="0.25">
      <c r="A19" s="4"/>
      <c r="B19" s="10" t="s">
        <v>55</v>
      </c>
      <c r="C19" s="6">
        <f>SUM('Bieu 1A'!K10:K23)</f>
        <v>985</v>
      </c>
      <c r="D19" s="5">
        <f>SUM('Bieu 1A (2)'!K10:K22)</f>
        <v>985</v>
      </c>
      <c r="E19" s="5"/>
    </row>
    <row r="20" spans="1:5" ht="12.75" customHeight="1" x14ac:dyDescent="0.25">
      <c r="A20" s="4"/>
      <c r="B20" s="10" t="s">
        <v>187</v>
      </c>
      <c r="C20" s="6">
        <f>SUM('Bieu 1A'!L10:L23)</f>
        <v>129</v>
      </c>
      <c r="D20" s="5">
        <f>SUM('Bieu 1A (2)'!L10:L22)</f>
        <v>129</v>
      </c>
      <c r="E20" s="5"/>
    </row>
    <row r="21" spans="1:5" ht="12.75" customHeight="1" x14ac:dyDescent="0.25">
      <c r="A21" s="4">
        <v>4</v>
      </c>
      <c r="B21" s="10" t="s">
        <v>11</v>
      </c>
      <c r="C21" s="6">
        <f>SUM('Bieu 1A'!M10:M21)</f>
        <v>19</v>
      </c>
      <c r="D21" s="5">
        <f>SUM('Bieu 1A (2)'!M10:M22)</f>
        <v>21</v>
      </c>
      <c r="E21" s="5"/>
    </row>
    <row r="22" spans="1:5" ht="12.75" customHeight="1" x14ac:dyDescent="0.25">
      <c r="A22" s="4">
        <v>5</v>
      </c>
      <c r="B22" s="10" t="s">
        <v>49</v>
      </c>
      <c r="C22" s="6">
        <f>SUM('Bieu 1A'!N10:N23)</f>
        <v>90</v>
      </c>
      <c r="D22" s="5">
        <f>SUM('Bieu 1A (2)'!N10:N22)</f>
        <v>561</v>
      </c>
      <c r="E22" s="5"/>
    </row>
    <row r="23" spans="1:5" ht="12.75" customHeight="1" x14ac:dyDescent="0.25">
      <c r="A23" s="4">
        <v>6</v>
      </c>
      <c r="B23" s="10" t="s">
        <v>66</v>
      </c>
      <c r="C23" s="6">
        <f>SUM('Bieu 1A'!O10:O23)</f>
        <v>857</v>
      </c>
      <c r="D23" s="5">
        <f>SUM('Bieu 1A (2)'!O10:O22)</f>
        <v>2344</v>
      </c>
      <c r="E23" s="5"/>
    </row>
    <row r="24" spans="1:5" ht="24" customHeight="1" x14ac:dyDescent="0.25">
      <c r="A24" s="66" t="s">
        <v>18</v>
      </c>
      <c r="B24" s="318" t="s">
        <v>42</v>
      </c>
      <c r="C24" s="319"/>
      <c r="D24" s="319"/>
      <c r="E24" s="320"/>
    </row>
    <row r="25" spans="1:5" ht="12" customHeight="1" x14ac:dyDescent="0.25">
      <c r="A25" s="4">
        <v>1</v>
      </c>
      <c r="B25" s="10" t="s">
        <v>46</v>
      </c>
      <c r="C25" s="6">
        <f>SUM('Bieu 1A'!C26:C32)</f>
        <v>4572</v>
      </c>
      <c r="D25" s="5">
        <f>'Bieu 1A (2)'!C33</f>
        <v>15985</v>
      </c>
      <c r="E25" s="5"/>
    </row>
    <row r="26" spans="1:5" ht="12" customHeight="1" x14ac:dyDescent="0.25">
      <c r="A26" s="4"/>
      <c r="B26" s="10" t="s">
        <v>47</v>
      </c>
      <c r="C26" s="6">
        <f>SUM('Bieu 1A'!D26:D32)</f>
        <v>224</v>
      </c>
      <c r="D26" s="5">
        <f>'Bieu 1A (2)'!D33</f>
        <v>283</v>
      </c>
      <c r="E26" s="5"/>
    </row>
    <row r="27" spans="1:5" ht="12" customHeight="1" x14ac:dyDescent="0.25">
      <c r="A27" s="4"/>
      <c r="B27" s="10" t="s">
        <v>48</v>
      </c>
      <c r="C27" s="6">
        <f>SUM('Bieu 1A'!E26:E32)</f>
        <v>4348</v>
      </c>
      <c r="D27" s="5">
        <f>'Bieu 1A (2)'!E33</f>
        <v>15702</v>
      </c>
      <c r="E27" s="5"/>
    </row>
    <row r="28" spans="1:5" ht="12" customHeight="1" x14ac:dyDescent="0.25">
      <c r="A28" s="4">
        <v>2</v>
      </c>
      <c r="B28" s="10" t="s">
        <v>50</v>
      </c>
      <c r="C28" s="6">
        <f>SUM('Bieu 1A'!F26:F32)</f>
        <v>3840</v>
      </c>
      <c r="D28" s="5">
        <f>'Bieu 1A (2)'!F33</f>
        <v>15167</v>
      </c>
      <c r="E28" s="5"/>
    </row>
    <row r="29" spans="1:5" ht="12" customHeight="1" x14ac:dyDescent="0.25">
      <c r="A29" s="4"/>
      <c r="B29" s="10" t="s">
        <v>51</v>
      </c>
      <c r="C29" s="6">
        <f>SUM('Bieu 1A'!G26:G32)</f>
        <v>427</v>
      </c>
      <c r="D29" s="5">
        <f>'Bieu 1A (2)'!G33</f>
        <v>1574</v>
      </c>
      <c r="E29" s="5"/>
    </row>
    <row r="30" spans="1:5" ht="12" customHeight="1" x14ac:dyDescent="0.25">
      <c r="A30" s="4"/>
      <c r="B30" s="10" t="s">
        <v>52</v>
      </c>
      <c r="C30" s="6">
        <f>SUM('Bieu 1A'!H26:H32)</f>
        <v>3402</v>
      </c>
      <c r="D30" s="5">
        <f>'Bieu 1A (2)'!H33</f>
        <v>13582</v>
      </c>
      <c r="E30" s="5"/>
    </row>
    <row r="31" spans="1:5" ht="12" customHeight="1" x14ac:dyDescent="0.25">
      <c r="A31" s="4"/>
      <c r="B31" s="10" t="s">
        <v>53</v>
      </c>
      <c r="C31" s="6">
        <f>SUM('Bieu 1A'!I26:I32)</f>
        <v>11</v>
      </c>
      <c r="D31" s="5">
        <f>'Bieu 1A (2)'!I33</f>
        <v>11</v>
      </c>
      <c r="E31" s="5"/>
    </row>
    <row r="32" spans="1:5" ht="12" customHeight="1" x14ac:dyDescent="0.25">
      <c r="A32" s="4">
        <v>3</v>
      </c>
      <c r="B32" s="10" t="s">
        <v>54</v>
      </c>
      <c r="C32" s="6">
        <f>SUM('Bieu 1A'!J26:J32)</f>
        <v>732</v>
      </c>
      <c r="D32" s="5">
        <f>'Bieu 1A (2)'!J33</f>
        <v>818</v>
      </c>
      <c r="E32" s="5"/>
    </row>
    <row r="33" spans="1:5" ht="12" customHeight="1" x14ac:dyDescent="0.25">
      <c r="A33" s="4"/>
      <c r="B33" s="10" t="s">
        <v>55</v>
      </c>
      <c r="C33" s="6">
        <f>SUM('Bieu 1A'!K26:K32)</f>
        <v>732</v>
      </c>
      <c r="D33" s="5">
        <f>'Bieu 1A (2)'!K33</f>
        <v>818</v>
      </c>
      <c r="E33" s="5"/>
    </row>
    <row r="34" spans="1:5" ht="12" customHeight="1" x14ac:dyDescent="0.25">
      <c r="A34" s="4"/>
      <c r="B34" s="10" t="s">
        <v>187</v>
      </c>
      <c r="C34" s="6">
        <f>SUM('Bieu 1A'!L26:L32)</f>
        <v>0</v>
      </c>
      <c r="D34" s="5">
        <f>'Bieu 1A (2)'!L33</f>
        <v>0</v>
      </c>
      <c r="E34" s="5"/>
    </row>
    <row r="35" spans="1:5" ht="15" customHeight="1" x14ac:dyDescent="0.25">
      <c r="A35" s="4">
        <v>4</v>
      </c>
      <c r="B35" s="10" t="s">
        <v>11</v>
      </c>
      <c r="C35" s="6">
        <f>SUM('Bieu 1A'!M26:M32)</f>
        <v>0</v>
      </c>
      <c r="D35" s="5">
        <f>'Bieu 1A (2)'!M33</f>
        <v>0</v>
      </c>
      <c r="E35" s="5"/>
    </row>
    <row r="36" spans="1:5" ht="16.5" customHeight="1" x14ac:dyDescent="0.25">
      <c r="A36" s="4">
        <v>5</v>
      </c>
      <c r="B36" s="10" t="s">
        <v>49</v>
      </c>
      <c r="C36" s="6">
        <f>SUM('Bieu 1A'!N26:N32)</f>
        <v>15</v>
      </c>
      <c r="D36" s="5">
        <f>'Bieu 1A (2)'!N33</f>
        <v>67</v>
      </c>
      <c r="E36" s="5"/>
    </row>
    <row r="37" spans="1:5" ht="12" customHeight="1" x14ac:dyDescent="0.25">
      <c r="A37" s="4">
        <v>6</v>
      </c>
      <c r="B37" s="10" t="s">
        <v>66</v>
      </c>
      <c r="C37" s="6">
        <f>SUM('Bieu 1A'!O26:O32)</f>
        <v>811</v>
      </c>
      <c r="D37" s="5">
        <f>'Bieu 1A (2)'!O33</f>
        <v>3391</v>
      </c>
      <c r="E37" s="5"/>
    </row>
    <row r="38" spans="1:5" ht="28.5" customHeight="1" x14ac:dyDescent="0.25">
      <c r="A38" s="66" t="s">
        <v>56</v>
      </c>
      <c r="B38" s="315" t="s">
        <v>60</v>
      </c>
      <c r="C38" s="316"/>
      <c r="D38" s="316"/>
      <c r="E38" s="317"/>
    </row>
    <row r="39" spans="1:5" ht="12.75" customHeight="1" x14ac:dyDescent="0.25">
      <c r="A39" s="4">
        <v>1</v>
      </c>
      <c r="B39" s="10" t="s">
        <v>46</v>
      </c>
      <c r="C39" s="6">
        <f>SUM('Bieu 1B'!C25)</f>
        <v>3785</v>
      </c>
      <c r="D39" s="5">
        <f>SUM('Bieu 1B (2)'!D25:E25)</f>
        <v>14197</v>
      </c>
      <c r="E39" s="5"/>
    </row>
    <row r="40" spans="1:5" ht="12.75" customHeight="1" x14ac:dyDescent="0.25">
      <c r="A40" s="4"/>
      <c r="B40" s="10" t="s">
        <v>47</v>
      </c>
      <c r="C40" s="6">
        <f>'Bieu 1B'!D25</f>
        <v>309</v>
      </c>
      <c r="D40" s="5">
        <f>'Bieu 1B (2)'!D25</f>
        <v>588</v>
      </c>
      <c r="E40" s="5"/>
    </row>
    <row r="41" spans="1:5" ht="12.75" customHeight="1" x14ac:dyDescent="0.25">
      <c r="A41" s="4"/>
      <c r="B41" s="10" t="s">
        <v>48</v>
      </c>
      <c r="C41" s="6">
        <f>'Bieu 1B'!E25</f>
        <v>3476</v>
      </c>
      <c r="D41" s="5">
        <f>'Bieu 1A (2)'!E34</f>
        <v>20857</v>
      </c>
      <c r="E41" s="5"/>
    </row>
    <row r="42" spans="1:5" ht="12.75" customHeight="1" x14ac:dyDescent="0.25">
      <c r="A42" s="4">
        <v>2</v>
      </c>
      <c r="B42" s="10" t="s">
        <v>50</v>
      </c>
      <c r="C42" s="6">
        <f>'Bieu 1B'!F25</f>
        <v>3436</v>
      </c>
      <c r="D42" s="5">
        <f>'Bieu 1B (2)'!F25</f>
        <v>13848</v>
      </c>
      <c r="E42" s="5"/>
    </row>
    <row r="43" spans="1:5" ht="12.75" customHeight="1" x14ac:dyDescent="0.25">
      <c r="A43" s="4"/>
      <c r="B43" s="10" t="s">
        <v>51</v>
      </c>
      <c r="C43" s="6">
        <f>'Bieu 1B'!G25</f>
        <v>3348</v>
      </c>
      <c r="D43" s="5">
        <f>'Bieu 1B (2)'!G25</f>
        <v>13413</v>
      </c>
      <c r="E43" s="5"/>
    </row>
    <row r="44" spans="1:5" ht="12.75" customHeight="1" x14ac:dyDescent="0.25">
      <c r="A44" s="4"/>
      <c r="B44" s="10" t="s">
        <v>52</v>
      </c>
      <c r="C44" s="6">
        <f>'Bieu 1B'!H25</f>
        <v>46</v>
      </c>
      <c r="D44" s="5">
        <f>'Bieu 1B (2)'!H25</f>
        <v>392</v>
      </c>
      <c r="E44" s="5"/>
    </row>
    <row r="45" spans="1:5" ht="12.75" customHeight="1" x14ac:dyDescent="0.25">
      <c r="A45" s="4"/>
      <c r="B45" s="10" t="s">
        <v>53</v>
      </c>
      <c r="C45" s="6">
        <f>'Bieu 1B'!I25</f>
        <v>42</v>
      </c>
      <c r="D45" s="5">
        <f>'Bieu 1B (2)'!I25</f>
        <v>43</v>
      </c>
      <c r="E45" s="5"/>
    </row>
    <row r="46" spans="1:5" ht="12.75" customHeight="1" x14ac:dyDescent="0.25">
      <c r="A46" s="4">
        <v>3</v>
      </c>
      <c r="B46" s="10" t="s">
        <v>54</v>
      </c>
      <c r="C46" s="6">
        <f>'Bieu 1B'!J25</f>
        <v>341</v>
      </c>
      <c r="D46" s="5">
        <f>'Bieu 1B (2)'!J25</f>
        <v>341</v>
      </c>
      <c r="E46" s="5"/>
    </row>
    <row r="47" spans="1:5" ht="12.75" customHeight="1" x14ac:dyDescent="0.25">
      <c r="A47" s="4"/>
      <c r="B47" s="10" t="s">
        <v>55</v>
      </c>
      <c r="C47" s="6">
        <f>'Bieu 1B'!K25</f>
        <v>287</v>
      </c>
      <c r="D47" s="5">
        <f>'Bieu 1B (2)'!K25</f>
        <v>287</v>
      </c>
      <c r="E47" s="5"/>
    </row>
    <row r="48" spans="1:5" ht="12.75" customHeight="1" x14ac:dyDescent="0.25">
      <c r="A48" s="4"/>
      <c r="B48" s="10" t="s">
        <v>187</v>
      </c>
      <c r="C48" s="6">
        <f>'Bieu 1B'!L25</f>
        <v>54</v>
      </c>
      <c r="D48" s="5">
        <f>'Bieu 1B (2)'!L25</f>
        <v>54</v>
      </c>
      <c r="E48" s="5"/>
    </row>
    <row r="49" spans="1:6" ht="12.75" customHeight="1" x14ac:dyDescent="0.25">
      <c r="A49" s="4">
        <v>4</v>
      </c>
      <c r="B49" s="10" t="s">
        <v>11</v>
      </c>
      <c r="C49" s="6">
        <f>'Bieu 1B'!M25</f>
        <v>8</v>
      </c>
      <c r="D49" s="5">
        <f>'Bieu 1B (2)'!M25</f>
        <v>8</v>
      </c>
      <c r="E49" s="5"/>
    </row>
    <row r="50" spans="1:6" ht="12.75" customHeight="1" x14ac:dyDescent="0.25">
      <c r="A50" s="4">
        <v>5</v>
      </c>
      <c r="B50" s="10" t="s">
        <v>49</v>
      </c>
      <c r="C50" s="6">
        <f>'Bieu 1B'!N25</f>
        <v>50</v>
      </c>
      <c r="D50" s="5">
        <f>'Bieu 1B (2)'!N25</f>
        <v>335</v>
      </c>
      <c r="E50" s="5"/>
    </row>
    <row r="51" spans="1:6" ht="12.75" customHeight="1" x14ac:dyDescent="0.25">
      <c r="A51" s="4">
        <v>6</v>
      </c>
      <c r="B51" s="10" t="s">
        <v>66</v>
      </c>
      <c r="C51" s="6">
        <f>'Bieu 1B'!O25</f>
        <v>1413</v>
      </c>
      <c r="D51" s="5">
        <f>'Bieu 1B (2)'!O25</f>
        <v>4191</v>
      </c>
      <c r="E51" s="5"/>
    </row>
    <row r="52" spans="1:6" hidden="1" x14ac:dyDescent="0.25"/>
    <row r="53" spans="1:6" ht="18.75" hidden="1" x14ac:dyDescent="0.3">
      <c r="C53" s="295" t="s">
        <v>373</v>
      </c>
      <c r="D53" s="295"/>
      <c r="E53" s="295"/>
      <c r="F53" s="80"/>
    </row>
    <row r="54" spans="1:6" hidden="1" x14ac:dyDescent="0.25"/>
    <row r="55" spans="1:6" hidden="1" x14ac:dyDescent="0.25"/>
    <row r="56" spans="1:6" hidden="1" x14ac:dyDescent="0.25"/>
    <row r="57" spans="1:6" hidden="1" x14ac:dyDescent="0.25"/>
    <row r="58" spans="1:6" ht="18.75" hidden="1" x14ac:dyDescent="0.3">
      <c r="C58" s="295" t="s">
        <v>394</v>
      </c>
      <c r="D58" s="295"/>
      <c r="E58" s="295"/>
      <c r="F58" s="80"/>
    </row>
    <row r="60" spans="1:6" ht="18.75" x14ac:dyDescent="0.3">
      <c r="D60" s="120"/>
    </row>
    <row r="61" spans="1:6" ht="18.75" x14ac:dyDescent="0.3">
      <c r="D61" s="118"/>
    </row>
    <row r="62" spans="1:6" ht="18.75" x14ac:dyDescent="0.3">
      <c r="D62" s="119"/>
    </row>
    <row r="63" spans="1:6" ht="18.75" x14ac:dyDescent="0.3">
      <c r="D63" s="119"/>
    </row>
    <row r="64" spans="1:6" ht="18.75" x14ac:dyDescent="0.3">
      <c r="D64" s="119"/>
    </row>
    <row r="65" spans="4:4" ht="18.75" x14ac:dyDescent="0.3">
      <c r="D65" s="119"/>
    </row>
    <row r="66" spans="4:4" ht="18.75" x14ac:dyDescent="0.3">
      <c r="D66" s="119"/>
    </row>
    <row r="67" spans="4:4" ht="18.75" x14ac:dyDescent="0.3">
      <c r="D67" s="118"/>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311" t="s">
        <v>371</v>
      </c>
      <c r="B1" s="311"/>
      <c r="C1" s="311"/>
      <c r="D1" s="311"/>
      <c r="E1" s="311"/>
      <c r="T1" s="43" t="s">
        <v>149</v>
      </c>
    </row>
    <row r="2" spans="1:21" x14ac:dyDescent="0.25">
      <c r="A2" s="311" t="s">
        <v>372</v>
      </c>
      <c r="B2" s="311"/>
      <c r="C2" s="311"/>
      <c r="D2" s="311"/>
      <c r="E2" s="311"/>
      <c r="T2" s="43"/>
    </row>
    <row r="3" spans="1:21" ht="45" customHeight="1" x14ac:dyDescent="0.25">
      <c r="A3" s="335" t="s">
        <v>395</v>
      </c>
      <c r="B3" s="336"/>
      <c r="C3" s="336"/>
      <c r="D3" s="336"/>
      <c r="E3" s="336"/>
      <c r="F3" s="336"/>
      <c r="G3" s="336"/>
      <c r="H3" s="336"/>
      <c r="I3" s="336"/>
      <c r="J3" s="336"/>
      <c r="K3" s="336"/>
      <c r="L3" s="336"/>
      <c r="M3" s="336"/>
      <c r="N3" s="336"/>
      <c r="O3" s="336"/>
      <c r="P3" s="336"/>
      <c r="Q3" s="336"/>
      <c r="R3" s="336"/>
      <c r="S3" s="336"/>
      <c r="T3" s="336"/>
    </row>
    <row r="4" spans="1:21" ht="3" customHeight="1" x14ac:dyDescent="0.25">
      <c r="A4" s="337"/>
      <c r="B4" s="337"/>
      <c r="C4" s="337"/>
      <c r="D4" s="337"/>
      <c r="E4" s="337"/>
      <c r="F4" s="337"/>
      <c r="G4" s="337"/>
      <c r="H4" s="337"/>
      <c r="I4" s="337"/>
      <c r="J4" s="337"/>
      <c r="K4" s="337"/>
      <c r="L4" s="337"/>
      <c r="M4" s="337"/>
      <c r="N4" s="337"/>
      <c r="O4" s="337"/>
      <c r="P4" s="337"/>
      <c r="Q4" s="337"/>
      <c r="R4" s="337"/>
      <c r="S4" s="337"/>
      <c r="T4" s="337"/>
    </row>
    <row r="5" spans="1:21" ht="16.5" customHeight="1" x14ac:dyDescent="0.25">
      <c r="A5" s="338" t="s">
        <v>15</v>
      </c>
      <c r="B5" s="338" t="s">
        <v>59</v>
      </c>
      <c r="C5" s="341" t="s">
        <v>173</v>
      </c>
      <c r="D5" s="330" t="s">
        <v>153</v>
      </c>
      <c r="E5" s="331"/>
      <c r="F5" s="331"/>
      <c r="G5" s="331"/>
      <c r="H5" s="331"/>
      <c r="I5" s="331"/>
      <c r="J5" s="331"/>
      <c r="K5" s="331"/>
      <c r="L5" s="331"/>
      <c r="M5" s="331"/>
      <c r="N5" s="331"/>
      <c r="O5" s="331"/>
      <c r="P5" s="331"/>
      <c r="Q5" s="331"/>
      <c r="R5" s="331"/>
      <c r="S5" s="331"/>
      <c r="T5" s="331"/>
      <c r="U5" s="332"/>
    </row>
    <row r="6" spans="1:21" ht="27.75" customHeight="1" x14ac:dyDescent="0.25">
      <c r="A6" s="339"/>
      <c r="B6" s="339"/>
      <c r="C6" s="342"/>
      <c r="D6" s="327" t="s">
        <v>129</v>
      </c>
      <c r="E6" s="328"/>
      <c r="F6" s="328"/>
      <c r="G6" s="329"/>
      <c r="H6" s="324" t="s">
        <v>154</v>
      </c>
      <c r="I6" s="325"/>
      <c r="J6" s="326"/>
      <c r="K6" s="327" t="s">
        <v>158</v>
      </c>
      <c r="L6" s="328"/>
      <c r="M6" s="328"/>
      <c r="N6" s="329"/>
      <c r="O6" s="327" t="s">
        <v>175</v>
      </c>
      <c r="P6" s="329"/>
      <c r="Q6" s="327" t="s">
        <v>130</v>
      </c>
      <c r="R6" s="328"/>
      <c r="S6" s="328"/>
      <c r="T6" s="329"/>
      <c r="U6" s="333" t="s">
        <v>388</v>
      </c>
    </row>
    <row r="7" spans="1:21" ht="84" x14ac:dyDescent="0.25">
      <c r="A7" s="340"/>
      <c r="B7" s="340"/>
      <c r="C7" s="343"/>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334"/>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8">
        <f>'Bieu 1A'!C34</f>
        <v>6953</v>
      </c>
    </row>
    <row r="10" spans="1:21" ht="42.75" customHeight="1" x14ac:dyDescent="0.25">
      <c r="A10" s="71">
        <v>2</v>
      </c>
      <c r="B10" s="344" t="s">
        <v>172</v>
      </c>
      <c r="C10" s="345"/>
      <c r="D10" s="77">
        <f>D9/$C$9*100</f>
        <v>32.258064516129032</v>
      </c>
      <c r="E10" s="77">
        <f t="shared" ref="E10:T10" si="0">E9/$C$9*100</f>
        <v>67.741935483870961</v>
      </c>
      <c r="F10" s="78">
        <f t="shared" si="0"/>
        <v>0</v>
      </c>
      <c r="G10" s="78">
        <f t="shared" si="0"/>
        <v>0</v>
      </c>
      <c r="H10" s="78">
        <f t="shared" si="0"/>
        <v>41.935483870967744</v>
      </c>
      <c r="I10" s="77">
        <f t="shared" si="0"/>
        <v>58.064516129032263</v>
      </c>
      <c r="J10" s="78">
        <f t="shared" si="0"/>
        <v>0</v>
      </c>
      <c r="K10" s="77">
        <f t="shared" si="0"/>
        <v>46.774193548387096</v>
      </c>
      <c r="L10" s="77">
        <f t="shared" si="0"/>
        <v>53.225806451612897</v>
      </c>
      <c r="M10" s="78">
        <f t="shared" si="0"/>
        <v>0</v>
      </c>
      <c r="N10" s="78">
        <f t="shared" si="0"/>
        <v>0</v>
      </c>
      <c r="O10" s="77">
        <f t="shared" si="0"/>
        <v>95.161290322580655</v>
      </c>
      <c r="P10" s="77">
        <f t="shared" si="0"/>
        <v>4.838709677419355</v>
      </c>
      <c r="Q10" s="77">
        <f t="shared" si="0"/>
        <v>14.516129032258066</v>
      </c>
      <c r="R10" s="77">
        <f t="shared" si="0"/>
        <v>85.483870967741936</v>
      </c>
      <c r="S10" s="78">
        <f t="shared" si="0"/>
        <v>0</v>
      </c>
      <c r="T10" s="78">
        <f t="shared" si="0"/>
        <v>0</v>
      </c>
      <c r="U10" s="84"/>
    </row>
    <row r="11" spans="1:21" ht="4.5" customHeight="1" x14ac:dyDescent="0.25"/>
    <row r="12" spans="1:21" ht="15.75" customHeight="1" x14ac:dyDescent="0.25">
      <c r="A12" s="338" t="s">
        <v>15</v>
      </c>
      <c r="B12" s="338" t="s">
        <v>59</v>
      </c>
      <c r="C12" s="341" t="s">
        <v>173</v>
      </c>
      <c r="D12" s="318" t="s">
        <v>153</v>
      </c>
      <c r="E12" s="319"/>
      <c r="F12" s="319"/>
      <c r="G12" s="319"/>
      <c r="H12" s="319"/>
      <c r="I12" s="319"/>
      <c r="J12" s="319"/>
      <c r="K12" s="319"/>
      <c r="L12" s="319"/>
      <c r="M12" s="319"/>
      <c r="N12" s="319"/>
      <c r="O12" s="319"/>
      <c r="P12" s="319"/>
      <c r="Q12" s="319"/>
      <c r="R12" s="320"/>
      <c r="S12" s="42"/>
      <c r="T12" s="42"/>
    </row>
    <row r="13" spans="1:21" ht="27.75" customHeight="1" x14ac:dyDescent="0.25">
      <c r="A13" s="339"/>
      <c r="B13" s="339"/>
      <c r="C13" s="342"/>
      <c r="D13" s="321" t="s">
        <v>163</v>
      </c>
      <c r="E13" s="322"/>
      <c r="F13" s="323"/>
      <c r="G13" s="321" t="s">
        <v>376</v>
      </c>
      <c r="H13" s="322"/>
      <c r="I13" s="322"/>
      <c r="J13" s="323"/>
      <c r="K13" s="321" t="s">
        <v>165</v>
      </c>
      <c r="L13" s="322"/>
      <c r="M13" s="322"/>
      <c r="N13" s="323"/>
      <c r="O13" s="321" t="s">
        <v>131</v>
      </c>
      <c r="P13" s="322"/>
      <c r="Q13" s="322"/>
      <c r="R13" s="323"/>
      <c r="S13" s="38"/>
      <c r="T13" s="38"/>
    </row>
    <row r="14" spans="1:21" ht="84" x14ac:dyDescent="0.25">
      <c r="A14" s="340"/>
      <c r="B14" s="340"/>
      <c r="C14" s="343"/>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346" t="s">
        <v>174</v>
      </c>
      <c r="C17" s="347"/>
      <c r="D17" s="78">
        <f>D16/$C$16*100</f>
        <v>98.387096774193552</v>
      </c>
      <c r="E17" s="78">
        <f t="shared" ref="E17:R17" si="1">E16/$C$16*100</f>
        <v>1.6129032258064515</v>
      </c>
      <c r="F17" s="78">
        <f t="shared" si="1"/>
        <v>0</v>
      </c>
      <c r="G17" s="77">
        <f t="shared" si="1"/>
        <v>58.064516129032263</v>
      </c>
      <c r="H17" s="77">
        <f t="shared" si="1"/>
        <v>41.935483870967744</v>
      </c>
      <c r="I17" s="78">
        <f t="shared" si="1"/>
        <v>0</v>
      </c>
      <c r="J17" s="78">
        <f t="shared" si="1"/>
        <v>0</v>
      </c>
      <c r="K17" s="77">
        <f t="shared" si="1"/>
        <v>70.967741935483872</v>
      </c>
      <c r="L17" s="77">
        <f t="shared" si="1"/>
        <v>29.032258064516132</v>
      </c>
      <c r="M17" s="78">
        <f t="shared" si="1"/>
        <v>0</v>
      </c>
      <c r="N17" s="78">
        <f t="shared" si="1"/>
        <v>0</v>
      </c>
      <c r="O17" s="77">
        <f t="shared" si="1"/>
        <v>50</v>
      </c>
      <c r="P17" s="77">
        <f t="shared" si="1"/>
        <v>45.161290322580641</v>
      </c>
      <c r="Q17" s="78">
        <f t="shared" si="1"/>
        <v>4.838709677419355</v>
      </c>
      <c r="R17" s="78">
        <f t="shared" si="1"/>
        <v>0</v>
      </c>
      <c r="S17" s="41"/>
      <c r="T17" s="41"/>
    </row>
    <row r="19" spans="1:20" ht="18.75" x14ac:dyDescent="0.3">
      <c r="P19" s="295" t="s">
        <v>373</v>
      </c>
      <c r="Q19" s="295"/>
      <c r="R19" s="295"/>
      <c r="S19" s="295"/>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95" t="s">
        <v>393</v>
      </c>
      <c r="Q24" s="295"/>
      <c r="R24" s="295"/>
      <c r="S24" s="295"/>
    </row>
  </sheetData>
  <mergeCells count="26">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 ref="D13:F13"/>
    <mergeCell ref="G13:J13"/>
    <mergeCell ref="A1:E1"/>
    <mergeCell ref="O13:R13"/>
    <mergeCell ref="D12:R12"/>
    <mergeCell ref="K13:N13"/>
    <mergeCell ref="H6:J6"/>
    <mergeCell ref="K6:N6"/>
    <mergeCell ref="D5:U5"/>
    <mergeCell ref="U6:U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3" customWidth="1"/>
    <col min="9" max="11" width="5.140625" style="35" customWidth="1"/>
    <col min="12" max="12" width="5.140625" style="93" customWidth="1"/>
    <col min="13" max="15" width="5.140625" style="35" customWidth="1"/>
    <col min="16" max="16" width="5.140625" style="93" customWidth="1"/>
    <col min="17" max="19" width="5.140625" style="35" customWidth="1"/>
    <col min="20" max="20" width="5.140625" style="93" customWidth="1"/>
    <col min="21" max="24" width="5.140625" style="35" customWidth="1"/>
    <col min="25" max="16384" width="9.140625" style="35"/>
  </cols>
  <sheetData>
    <row r="1" spans="1:24" x14ac:dyDescent="0.25">
      <c r="A1" s="362" t="s">
        <v>371</v>
      </c>
      <c r="B1" s="362"/>
      <c r="C1" s="362"/>
      <c r="D1" s="362"/>
      <c r="E1" s="362"/>
      <c r="F1" s="362"/>
      <c r="G1" s="121"/>
      <c r="H1" s="121"/>
      <c r="I1" s="121"/>
      <c r="J1" s="121"/>
      <c r="K1" s="121"/>
      <c r="L1" s="121"/>
      <c r="M1" s="121"/>
      <c r="N1" s="121"/>
      <c r="O1" s="121"/>
      <c r="P1" s="121"/>
      <c r="Q1" s="121"/>
      <c r="R1" s="121"/>
      <c r="S1" s="121"/>
      <c r="T1" s="121"/>
      <c r="U1" s="121"/>
      <c r="V1" s="367" t="s">
        <v>176</v>
      </c>
      <c r="W1" s="368"/>
    </row>
    <row r="2" spans="1:24" x14ac:dyDescent="0.25">
      <c r="A2" s="362" t="s">
        <v>372</v>
      </c>
      <c r="B2" s="362"/>
      <c r="C2" s="362"/>
      <c r="D2" s="362"/>
      <c r="E2" s="362"/>
      <c r="F2" s="362"/>
      <c r="G2" s="121"/>
      <c r="H2" s="121"/>
      <c r="I2" s="121"/>
      <c r="J2" s="121"/>
      <c r="K2" s="121"/>
      <c r="L2" s="121"/>
      <c r="M2" s="121"/>
      <c r="N2" s="121"/>
      <c r="O2" s="121"/>
      <c r="P2" s="121"/>
      <c r="Q2" s="121"/>
      <c r="R2" s="121"/>
      <c r="S2" s="121"/>
      <c r="T2" s="121"/>
      <c r="U2" s="121"/>
      <c r="V2" s="122"/>
      <c r="W2" s="123"/>
    </row>
    <row r="3" spans="1:24" ht="49.5" customHeight="1" x14ac:dyDescent="0.25">
      <c r="A3" s="366" t="s">
        <v>392</v>
      </c>
      <c r="B3" s="366"/>
      <c r="C3" s="366"/>
      <c r="D3" s="366"/>
      <c r="E3" s="366"/>
      <c r="F3" s="366"/>
      <c r="G3" s="366"/>
      <c r="H3" s="366"/>
      <c r="I3" s="366"/>
      <c r="J3" s="366"/>
      <c r="K3" s="366"/>
      <c r="L3" s="366"/>
      <c r="M3" s="366"/>
      <c r="N3" s="366"/>
      <c r="O3" s="366"/>
      <c r="P3" s="366"/>
      <c r="Q3" s="366"/>
      <c r="R3" s="366"/>
      <c r="S3" s="366"/>
      <c r="T3" s="366"/>
      <c r="U3" s="366"/>
      <c r="V3" s="366"/>
      <c r="W3" s="366"/>
    </row>
    <row r="4" spans="1:24" ht="24" customHeight="1" x14ac:dyDescent="0.25">
      <c r="A4" s="363" t="s">
        <v>181</v>
      </c>
      <c r="B4" s="363" t="s">
        <v>180</v>
      </c>
      <c r="C4" s="349" t="s">
        <v>182</v>
      </c>
      <c r="D4" s="369" t="s">
        <v>153</v>
      </c>
      <c r="E4" s="370"/>
      <c r="F4" s="370"/>
      <c r="G4" s="370"/>
      <c r="H4" s="370"/>
      <c r="I4" s="370"/>
      <c r="J4" s="370"/>
      <c r="K4" s="370"/>
      <c r="L4" s="370"/>
      <c r="M4" s="370"/>
      <c r="N4" s="370"/>
      <c r="O4" s="370"/>
      <c r="P4" s="371"/>
      <c r="Q4" s="371"/>
      <c r="R4" s="371"/>
      <c r="S4" s="371"/>
      <c r="T4" s="371"/>
      <c r="U4" s="371"/>
      <c r="V4" s="371"/>
      <c r="W4" s="372"/>
      <c r="X4" s="373" t="s">
        <v>389</v>
      </c>
    </row>
    <row r="5" spans="1:24" ht="32.25" customHeight="1" x14ac:dyDescent="0.25">
      <c r="A5" s="364"/>
      <c r="B5" s="364"/>
      <c r="C5" s="350"/>
      <c r="D5" s="352" t="s">
        <v>129</v>
      </c>
      <c r="E5" s="353"/>
      <c r="F5" s="353"/>
      <c r="G5" s="354"/>
      <c r="H5" s="352" t="s">
        <v>158</v>
      </c>
      <c r="I5" s="353"/>
      <c r="J5" s="353"/>
      <c r="K5" s="354"/>
      <c r="L5" s="352" t="s">
        <v>130</v>
      </c>
      <c r="M5" s="353"/>
      <c r="N5" s="353"/>
      <c r="O5" s="354"/>
      <c r="P5" s="352" t="s">
        <v>177</v>
      </c>
      <c r="Q5" s="353"/>
      <c r="R5" s="353"/>
      <c r="S5" s="354"/>
      <c r="T5" s="352" t="s">
        <v>131</v>
      </c>
      <c r="U5" s="353"/>
      <c r="V5" s="353"/>
      <c r="W5" s="354"/>
      <c r="X5" s="374"/>
    </row>
    <row r="6" spans="1:24" ht="141" customHeight="1" x14ac:dyDescent="0.25">
      <c r="A6" s="365"/>
      <c r="B6" s="365"/>
      <c r="C6" s="351"/>
      <c r="D6" s="96" t="s">
        <v>132</v>
      </c>
      <c r="E6" s="97" t="s">
        <v>133</v>
      </c>
      <c r="F6" s="96" t="s">
        <v>134</v>
      </c>
      <c r="G6" s="96" t="s">
        <v>135</v>
      </c>
      <c r="H6" s="98" t="s">
        <v>150</v>
      </c>
      <c r="I6" s="96" t="s">
        <v>136</v>
      </c>
      <c r="J6" s="96" t="s">
        <v>151</v>
      </c>
      <c r="K6" s="96" t="s">
        <v>152</v>
      </c>
      <c r="L6" s="98" t="s">
        <v>137</v>
      </c>
      <c r="M6" s="96" t="s">
        <v>138</v>
      </c>
      <c r="N6" s="96" t="s">
        <v>139</v>
      </c>
      <c r="O6" s="96" t="s">
        <v>140</v>
      </c>
      <c r="P6" s="98" t="s">
        <v>178</v>
      </c>
      <c r="Q6" s="96" t="s">
        <v>179</v>
      </c>
      <c r="R6" s="96" t="s">
        <v>143</v>
      </c>
      <c r="S6" s="96" t="s">
        <v>144</v>
      </c>
      <c r="T6" s="98" t="s">
        <v>145</v>
      </c>
      <c r="U6" s="96" t="s">
        <v>146</v>
      </c>
      <c r="V6" s="97" t="s">
        <v>147</v>
      </c>
      <c r="W6" s="97" t="s">
        <v>148</v>
      </c>
      <c r="X6" s="375"/>
    </row>
    <row r="7" spans="1:24" ht="18.75" customHeight="1" x14ac:dyDescent="0.25">
      <c r="A7" s="99" t="s">
        <v>44</v>
      </c>
      <c r="B7" s="99" t="s">
        <v>56</v>
      </c>
      <c r="C7" s="99" t="s">
        <v>171</v>
      </c>
      <c r="D7" s="99">
        <v>1</v>
      </c>
      <c r="E7" s="99">
        <v>2</v>
      </c>
      <c r="F7" s="99">
        <v>3</v>
      </c>
      <c r="G7" s="99">
        <v>4</v>
      </c>
      <c r="H7" s="100">
        <v>5</v>
      </c>
      <c r="I7" s="99">
        <v>6</v>
      </c>
      <c r="J7" s="99">
        <v>7</v>
      </c>
      <c r="K7" s="99">
        <v>8</v>
      </c>
      <c r="L7" s="100">
        <v>9</v>
      </c>
      <c r="M7" s="99">
        <v>10</v>
      </c>
      <c r="N7" s="99">
        <v>11</v>
      </c>
      <c r="O7" s="99">
        <v>12</v>
      </c>
      <c r="P7" s="100">
        <v>13</v>
      </c>
      <c r="Q7" s="99">
        <v>14</v>
      </c>
      <c r="R7" s="99">
        <v>15</v>
      </c>
      <c r="S7" s="99">
        <v>16</v>
      </c>
      <c r="T7" s="100">
        <v>17</v>
      </c>
      <c r="U7" s="99">
        <v>18</v>
      </c>
      <c r="V7" s="99">
        <v>19</v>
      </c>
      <c r="W7" s="99">
        <v>20</v>
      </c>
      <c r="X7" s="101"/>
    </row>
    <row r="8" spans="1:24" ht="27.75" customHeight="1" x14ac:dyDescent="0.25">
      <c r="A8" s="99">
        <v>1</v>
      </c>
      <c r="B8" s="357" t="s">
        <v>377</v>
      </c>
      <c r="C8" s="358"/>
      <c r="D8" s="99"/>
      <c r="E8" s="99"/>
      <c r="F8" s="99"/>
      <c r="G8" s="99"/>
      <c r="H8" s="100"/>
      <c r="I8" s="99"/>
      <c r="J8" s="99"/>
      <c r="K8" s="99"/>
      <c r="L8" s="100"/>
      <c r="M8" s="99"/>
      <c r="N8" s="99"/>
      <c r="O8" s="99"/>
      <c r="P8" s="100"/>
      <c r="Q8" s="99"/>
      <c r="R8" s="99"/>
      <c r="S8" s="99"/>
      <c r="T8" s="100"/>
      <c r="U8" s="99"/>
      <c r="V8" s="99"/>
      <c r="W8" s="99"/>
      <c r="X8" s="101"/>
    </row>
    <row r="9" spans="1:24" s="85" customFormat="1" ht="18.75" customHeight="1" x14ac:dyDescent="0.25">
      <c r="A9" s="102"/>
      <c r="B9" s="103" t="s">
        <v>170</v>
      </c>
      <c r="C9" s="104">
        <v>20</v>
      </c>
      <c r="D9" s="104">
        <v>20</v>
      </c>
      <c r="E9" s="104"/>
      <c r="F9" s="104"/>
      <c r="G9" s="104"/>
      <c r="H9" s="94">
        <v>20</v>
      </c>
      <c r="I9" s="104"/>
      <c r="J9" s="104"/>
      <c r="K9" s="104"/>
      <c r="L9" s="94">
        <v>20</v>
      </c>
      <c r="M9" s="104"/>
      <c r="N9" s="104"/>
      <c r="O9" s="104"/>
      <c r="P9" s="94">
        <v>20</v>
      </c>
      <c r="Q9" s="104"/>
      <c r="R9" s="104"/>
      <c r="S9" s="104"/>
      <c r="T9" s="94">
        <v>18</v>
      </c>
      <c r="U9" s="104">
        <v>2</v>
      </c>
      <c r="V9" s="104"/>
      <c r="W9" s="104"/>
      <c r="X9" s="105">
        <f>'Bieu 1B'!C21</f>
        <v>243</v>
      </c>
    </row>
    <row r="10" spans="1:24" ht="27" customHeight="1" x14ac:dyDescent="0.25">
      <c r="A10" s="99"/>
      <c r="B10" s="355" t="s">
        <v>172</v>
      </c>
      <c r="C10" s="356"/>
      <c r="D10" s="95">
        <f>D9/$C$9*100</f>
        <v>100</v>
      </c>
      <c r="E10" s="95">
        <f>E9/$C$9*100</f>
        <v>0</v>
      </c>
      <c r="F10" s="95">
        <f>F9/$C$9*100</f>
        <v>0</v>
      </c>
      <c r="G10" s="95">
        <f>G9/$C$9*100</f>
        <v>0</v>
      </c>
      <c r="H10" s="94">
        <f>H9/$C$9*100</f>
        <v>100</v>
      </c>
      <c r="I10" s="95">
        <f>I9/$C$9*10</f>
        <v>0</v>
      </c>
      <c r="J10" s="95">
        <f>J9/$C$9*100</f>
        <v>0</v>
      </c>
      <c r="K10" s="95">
        <f>K9/C9*100</f>
        <v>0</v>
      </c>
      <c r="L10" s="94">
        <f>L9/$C$9*100</f>
        <v>100</v>
      </c>
      <c r="M10" s="95">
        <f>M9/$C$9*100</f>
        <v>0</v>
      </c>
      <c r="N10" s="95">
        <f>N9/$C$9*100</f>
        <v>0</v>
      </c>
      <c r="O10" s="95">
        <f>O9/$C$9*100</f>
        <v>0</v>
      </c>
      <c r="P10" s="94">
        <f>P9/C9*100</f>
        <v>100</v>
      </c>
      <c r="Q10" s="95">
        <f>Q9/C9*100</f>
        <v>0</v>
      </c>
      <c r="R10" s="95">
        <f>R9/C9*100</f>
        <v>0</v>
      </c>
      <c r="S10" s="95">
        <f>0/C9*100</f>
        <v>0</v>
      </c>
      <c r="T10" s="94">
        <f>T9/C9*100</f>
        <v>90</v>
      </c>
      <c r="U10" s="95">
        <f>U9/C9*100</f>
        <v>10</v>
      </c>
      <c r="V10" s="95">
        <f>V9/C9*100</f>
        <v>0</v>
      </c>
      <c r="W10" s="95">
        <f>W9/C9*100</f>
        <v>0</v>
      </c>
      <c r="X10" s="101"/>
    </row>
    <row r="11" spans="1:24" ht="27.75" customHeight="1" x14ac:dyDescent="0.25">
      <c r="A11" s="99">
        <v>2</v>
      </c>
      <c r="B11" s="357" t="s">
        <v>374</v>
      </c>
      <c r="C11" s="358"/>
      <c r="D11" s="99"/>
      <c r="E11" s="99"/>
      <c r="F11" s="99"/>
      <c r="G11" s="99"/>
      <c r="H11" s="100"/>
      <c r="I11" s="99"/>
      <c r="J11" s="99"/>
      <c r="K11" s="99"/>
      <c r="L11" s="100"/>
      <c r="M11" s="99"/>
      <c r="N11" s="99"/>
      <c r="O11" s="99"/>
      <c r="P11" s="100"/>
      <c r="Q11" s="99"/>
      <c r="R11" s="99"/>
      <c r="S11" s="99"/>
      <c r="T11" s="100"/>
      <c r="U11" s="99"/>
      <c r="V11" s="99"/>
      <c r="W11" s="99"/>
      <c r="X11" s="101"/>
    </row>
    <row r="12" spans="1:24" s="85" customFormat="1" ht="18.75" customHeight="1" x14ac:dyDescent="0.25">
      <c r="A12" s="102"/>
      <c r="B12" s="103" t="s">
        <v>170</v>
      </c>
      <c r="C12" s="104">
        <v>62</v>
      </c>
      <c r="D12" s="104">
        <v>44</v>
      </c>
      <c r="E12" s="104">
        <v>18</v>
      </c>
      <c r="F12" s="104"/>
      <c r="G12" s="104"/>
      <c r="H12" s="94">
        <v>46</v>
      </c>
      <c r="I12" s="104">
        <v>16</v>
      </c>
      <c r="J12" s="104"/>
      <c r="K12" s="104"/>
      <c r="L12" s="94">
        <v>18</v>
      </c>
      <c r="M12" s="104">
        <v>44</v>
      </c>
      <c r="N12" s="104"/>
      <c r="O12" s="104"/>
      <c r="P12" s="94">
        <v>62</v>
      </c>
      <c r="Q12" s="104"/>
      <c r="R12" s="104"/>
      <c r="S12" s="104"/>
      <c r="T12" s="94">
        <v>32</v>
      </c>
      <c r="U12" s="104">
        <v>30</v>
      </c>
      <c r="V12" s="104"/>
      <c r="W12" s="104"/>
      <c r="X12" s="105">
        <f>'Bieu 1B'!C14</f>
        <v>194</v>
      </c>
    </row>
    <row r="13" spans="1:24" ht="24.75" customHeight="1" x14ac:dyDescent="0.25">
      <c r="A13" s="99"/>
      <c r="B13" s="355" t="s">
        <v>172</v>
      </c>
      <c r="C13" s="356"/>
      <c r="D13" s="95">
        <f>D12/C12*100</f>
        <v>70.967741935483872</v>
      </c>
      <c r="E13" s="95">
        <f>E12/C12*100</f>
        <v>29.032258064516132</v>
      </c>
      <c r="F13" s="95">
        <f>F12/E12*100</f>
        <v>0</v>
      </c>
      <c r="G13" s="95">
        <f>G12/C12*100</f>
        <v>0</v>
      </c>
      <c r="H13" s="94">
        <f>H12/C12*100</f>
        <v>74.193548387096769</v>
      </c>
      <c r="I13" s="95">
        <f>I12/C12*100</f>
        <v>25.806451612903224</v>
      </c>
      <c r="J13" s="95">
        <f>J12/I12*100</f>
        <v>0</v>
      </c>
      <c r="K13" s="95">
        <f>K12/C12*100</f>
        <v>0</v>
      </c>
      <c r="L13" s="94">
        <f>L12/C12*100</f>
        <v>29.032258064516132</v>
      </c>
      <c r="M13" s="95">
        <f>M12/C12*100</f>
        <v>70.967741935483872</v>
      </c>
      <c r="N13" s="95">
        <f>N12/C12*100</f>
        <v>0</v>
      </c>
      <c r="O13" s="95">
        <f>O12/C12*100</f>
        <v>0</v>
      </c>
      <c r="P13" s="94">
        <f>P12/C12*100</f>
        <v>100</v>
      </c>
      <c r="Q13" s="95">
        <f>Q12/C12*100</f>
        <v>0</v>
      </c>
      <c r="R13" s="95">
        <f>R12/C12*100</f>
        <v>0</v>
      </c>
      <c r="S13" s="95">
        <f>S12/C12*100</f>
        <v>0</v>
      </c>
      <c r="T13" s="94">
        <f>T12/C12*100</f>
        <v>51.612903225806448</v>
      </c>
      <c r="U13" s="95">
        <f>U12/C12*100</f>
        <v>48.387096774193552</v>
      </c>
      <c r="V13" s="95">
        <f>V12/C12*100</f>
        <v>0</v>
      </c>
      <c r="W13" s="95">
        <f>W12/C12*100</f>
        <v>0</v>
      </c>
      <c r="X13" s="101"/>
    </row>
    <row r="14" spans="1:24" ht="32.25" customHeight="1" x14ac:dyDescent="0.25">
      <c r="A14" s="99">
        <v>3</v>
      </c>
      <c r="B14" s="357" t="s">
        <v>378</v>
      </c>
      <c r="C14" s="358"/>
      <c r="D14" s="99"/>
      <c r="E14" s="99"/>
      <c r="F14" s="99"/>
      <c r="G14" s="99"/>
      <c r="H14" s="100"/>
      <c r="I14" s="99"/>
      <c r="J14" s="99"/>
      <c r="K14" s="99"/>
      <c r="L14" s="100"/>
      <c r="M14" s="99"/>
      <c r="N14" s="99"/>
      <c r="O14" s="99"/>
      <c r="P14" s="100"/>
      <c r="Q14" s="99"/>
      <c r="R14" s="99"/>
      <c r="S14" s="99"/>
      <c r="T14" s="100"/>
      <c r="U14" s="99"/>
      <c r="V14" s="99"/>
      <c r="W14" s="99"/>
      <c r="X14" s="101"/>
    </row>
    <row r="15" spans="1:24" s="85" customFormat="1" ht="18.75" customHeight="1" x14ac:dyDescent="0.25">
      <c r="A15" s="102"/>
      <c r="B15" s="103" t="s">
        <v>170</v>
      </c>
      <c r="C15" s="104">
        <v>65</v>
      </c>
      <c r="D15" s="104">
        <v>50</v>
      </c>
      <c r="E15" s="104">
        <v>15</v>
      </c>
      <c r="F15" s="104"/>
      <c r="G15" s="104"/>
      <c r="H15" s="94">
        <v>55</v>
      </c>
      <c r="I15" s="104">
        <v>10</v>
      </c>
      <c r="J15" s="104"/>
      <c r="K15" s="104"/>
      <c r="L15" s="94">
        <v>5</v>
      </c>
      <c r="M15" s="104">
        <v>60</v>
      </c>
      <c r="N15" s="104"/>
      <c r="O15" s="104"/>
      <c r="P15" s="94">
        <v>65</v>
      </c>
      <c r="Q15" s="104"/>
      <c r="R15" s="104"/>
      <c r="S15" s="104"/>
      <c r="T15" s="94">
        <v>45</v>
      </c>
      <c r="U15" s="104">
        <v>20</v>
      </c>
      <c r="V15" s="104"/>
      <c r="W15" s="104"/>
      <c r="X15" s="105">
        <f>'Bieu 1B'!C17</f>
        <v>307</v>
      </c>
    </row>
    <row r="16" spans="1:24" ht="26.25" customHeight="1" x14ac:dyDescent="0.25">
      <c r="A16" s="99"/>
      <c r="B16" s="355" t="s">
        <v>172</v>
      </c>
      <c r="C16" s="356"/>
      <c r="D16" s="95">
        <f>D15/C15*100</f>
        <v>76.923076923076934</v>
      </c>
      <c r="E16" s="95">
        <f>E15/C15*100</f>
        <v>23.076923076923077</v>
      </c>
      <c r="F16" s="95">
        <f>F15/E15*100</f>
        <v>0</v>
      </c>
      <c r="G16" s="95">
        <v>0</v>
      </c>
      <c r="H16" s="94">
        <f>H15/C15*100</f>
        <v>84.615384615384613</v>
      </c>
      <c r="I16" s="95">
        <f>I15/C15*100</f>
        <v>15.384615384615385</v>
      </c>
      <c r="J16" s="95">
        <v>0</v>
      </c>
      <c r="K16" s="95">
        <v>0</v>
      </c>
      <c r="L16" s="94">
        <f>L15/C15*100</f>
        <v>7.6923076923076925</v>
      </c>
      <c r="M16" s="95">
        <f>M15/C15*100</f>
        <v>92.307692307692307</v>
      </c>
      <c r="N16" s="95">
        <v>0</v>
      </c>
      <c r="O16" s="95">
        <v>0</v>
      </c>
      <c r="P16" s="94">
        <f>P15/C15*100</f>
        <v>100</v>
      </c>
      <c r="Q16" s="95">
        <f>Q15/D15*100</f>
        <v>0</v>
      </c>
      <c r="R16" s="95">
        <v>0</v>
      </c>
      <c r="S16" s="95">
        <v>0</v>
      </c>
      <c r="T16" s="94">
        <f>T15/C15*100</f>
        <v>69.230769230769226</v>
      </c>
      <c r="U16" s="95">
        <f>U15/C15*100</f>
        <v>30.76923076923077</v>
      </c>
      <c r="V16" s="95">
        <v>0</v>
      </c>
      <c r="W16" s="95">
        <v>0</v>
      </c>
      <c r="X16" s="101"/>
    </row>
    <row r="17" spans="1:24" ht="33.75" customHeight="1" x14ac:dyDescent="0.25">
      <c r="A17" s="99">
        <v>4</v>
      </c>
      <c r="B17" s="357" t="s">
        <v>379</v>
      </c>
      <c r="C17" s="358"/>
      <c r="D17" s="99"/>
      <c r="E17" s="99"/>
      <c r="F17" s="99"/>
      <c r="G17" s="99"/>
      <c r="H17" s="100"/>
      <c r="I17" s="99"/>
      <c r="J17" s="99"/>
      <c r="K17" s="99"/>
      <c r="L17" s="100"/>
      <c r="M17" s="99"/>
      <c r="N17" s="99"/>
      <c r="O17" s="99"/>
      <c r="P17" s="100"/>
      <c r="Q17" s="99"/>
      <c r="R17" s="99"/>
      <c r="S17" s="99"/>
      <c r="T17" s="100"/>
      <c r="U17" s="99"/>
      <c r="V17" s="99"/>
      <c r="W17" s="99"/>
      <c r="X17" s="101"/>
    </row>
    <row r="18" spans="1:24" s="85" customFormat="1" ht="18.75" customHeight="1" x14ac:dyDescent="0.25">
      <c r="A18" s="102"/>
      <c r="B18" s="103" t="s">
        <v>170</v>
      </c>
      <c r="C18" s="104">
        <v>21</v>
      </c>
      <c r="D18" s="104">
        <v>17</v>
      </c>
      <c r="E18" s="104">
        <v>4</v>
      </c>
      <c r="F18" s="104"/>
      <c r="G18" s="104"/>
      <c r="H18" s="94">
        <v>14</v>
      </c>
      <c r="I18" s="104">
        <v>7</v>
      </c>
      <c r="J18" s="104"/>
      <c r="K18" s="104"/>
      <c r="L18" s="94">
        <v>21</v>
      </c>
      <c r="M18" s="104"/>
      <c r="N18" s="104"/>
      <c r="O18" s="104"/>
      <c r="P18" s="94">
        <v>14</v>
      </c>
      <c r="Q18" s="104">
        <v>7</v>
      </c>
      <c r="R18" s="104"/>
      <c r="S18" s="104"/>
      <c r="T18" s="94">
        <v>18</v>
      </c>
      <c r="U18" s="104">
        <v>3</v>
      </c>
      <c r="V18" s="104"/>
      <c r="W18" s="104"/>
      <c r="X18" s="105">
        <v>206</v>
      </c>
    </row>
    <row r="19" spans="1:24" ht="27.75" customHeight="1" x14ac:dyDescent="0.25">
      <c r="A19" s="99"/>
      <c r="B19" s="355" t="s">
        <v>172</v>
      </c>
      <c r="C19" s="356"/>
      <c r="D19" s="95">
        <f>D18/C18*100</f>
        <v>80.952380952380949</v>
      </c>
      <c r="E19" s="95">
        <f>E18/C18*100</f>
        <v>19.047619047619047</v>
      </c>
      <c r="F19" s="95">
        <v>0</v>
      </c>
      <c r="G19" s="95">
        <f>G18/C18*100</f>
        <v>0</v>
      </c>
      <c r="H19" s="94">
        <f>H18/C18*100</f>
        <v>66.666666666666657</v>
      </c>
      <c r="I19" s="95">
        <f>I18/C18*100</f>
        <v>33.333333333333329</v>
      </c>
      <c r="J19" s="95">
        <v>0</v>
      </c>
      <c r="K19" s="95">
        <f>K18/C18*100</f>
        <v>0</v>
      </c>
      <c r="L19" s="94">
        <f>L18/C18*100</f>
        <v>100</v>
      </c>
      <c r="M19" s="95">
        <f>M18/C18*100</f>
        <v>0</v>
      </c>
      <c r="N19" s="95">
        <v>0</v>
      </c>
      <c r="O19" s="95">
        <v>0</v>
      </c>
      <c r="P19" s="94">
        <f>P18/C18*100</f>
        <v>66.666666666666657</v>
      </c>
      <c r="Q19" s="95">
        <f>Q18/C18*100</f>
        <v>33.333333333333329</v>
      </c>
      <c r="R19" s="95">
        <v>0</v>
      </c>
      <c r="S19" s="95">
        <f>S18/C18*100</f>
        <v>0</v>
      </c>
      <c r="T19" s="94">
        <f>T18/C18*100</f>
        <v>85.714285714285708</v>
      </c>
      <c r="U19" s="95">
        <f>U18/C18*100</f>
        <v>14.285714285714285</v>
      </c>
      <c r="V19" s="95">
        <v>0</v>
      </c>
      <c r="W19" s="95">
        <v>0</v>
      </c>
      <c r="X19" s="101"/>
    </row>
    <row r="20" spans="1:24" ht="24.75" customHeight="1" x14ac:dyDescent="0.25">
      <c r="A20" s="99">
        <v>5</v>
      </c>
      <c r="B20" s="357" t="s">
        <v>380</v>
      </c>
      <c r="C20" s="358"/>
      <c r="D20" s="99"/>
      <c r="E20" s="99"/>
      <c r="F20" s="99"/>
      <c r="G20" s="99"/>
      <c r="H20" s="100"/>
      <c r="I20" s="99"/>
      <c r="J20" s="99"/>
      <c r="K20" s="99"/>
      <c r="L20" s="100"/>
      <c r="M20" s="99"/>
      <c r="N20" s="99"/>
      <c r="O20" s="99"/>
      <c r="P20" s="100"/>
      <c r="Q20" s="99"/>
      <c r="R20" s="99"/>
      <c r="S20" s="99"/>
      <c r="T20" s="100"/>
      <c r="U20" s="99"/>
      <c r="V20" s="99"/>
      <c r="W20" s="99"/>
      <c r="X20" s="101"/>
    </row>
    <row r="21" spans="1:24" s="85" customFormat="1" ht="18.75" customHeight="1" x14ac:dyDescent="0.25">
      <c r="A21" s="102"/>
      <c r="B21" s="103" t="s">
        <v>170</v>
      </c>
      <c r="C21" s="104">
        <v>45</v>
      </c>
      <c r="D21" s="104">
        <v>40</v>
      </c>
      <c r="E21" s="104">
        <v>5</v>
      </c>
      <c r="F21" s="104"/>
      <c r="G21" s="104"/>
      <c r="H21" s="94">
        <v>30</v>
      </c>
      <c r="I21" s="104">
        <v>15</v>
      </c>
      <c r="J21" s="104"/>
      <c r="K21" s="104"/>
      <c r="L21" s="94">
        <v>40</v>
      </c>
      <c r="M21" s="104">
        <v>5</v>
      </c>
      <c r="N21" s="104"/>
      <c r="O21" s="104"/>
      <c r="P21" s="94">
        <v>35</v>
      </c>
      <c r="Q21" s="104">
        <v>5</v>
      </c>
      <c r="R21" s="104"/>
      <c r="S21" s="104"/>
      <c r="T21" s="94">
        <v>35</v>
      </c>
      <c r="U21" s="104">
        <v>10</v>
      </c>
      <c r="V21" s="104"/>
      <c r="W21" s="104"/>
      <c r="X21" s="105">
        <f>'Bieu 1B'!C15</f>
        <v>169</v>
      </c>
    </row>
    <row r="22" spans="1:24" ht="33" customHeight="1" x14ac:dyDescent="0.25">
      <c r="A22" s="99"/>
      <c r="B22" s="355" t="s">
        <v>172</v>
      </c>
      <c r="C22" s="356"/>
      <c r="D22" s="95">
        <f>D21/C21*100</f>
        <v>88.888888888888886</v>
      </c>
      <c r="E22" s="95">
        <f>E21/C21*100</f>
        <v>11.111111111111111</v>
      </c>
      <c r="F22" s="95">
        <v>0</v>
      </c>
      <c r="G22" s="95">
        <v>0</v>
      </c>
      <c r="H22" s="94">
        <f>H21/C21*100</f>
        <v>66.666666666666657</v>
      </c>
      <c r="I22" s="95">
        <f>I21/C21*100</f>
        <v>33.333333333333329</v>
      </c>
      <c r="J22" s="95">
        <v>0</v>
      </c>
      <c r="K22" s="95">
        <v>0</v>
      </c>
      <c r="L22" s="94">
        <f>L21/C21*100</f>
        <v>88.888888888888886</v>
      </c>
      <c r="M22" s="95">
        <f>M21/C21*100</f>
        <v>11.111111111111111</v>
      </c>
      <c r="N22" s="95">
        <v>0</v>
      </c>
      <c r="O22" s="95">
        <v>0</v>
      </c>
      <c r="P22" s="94">
        <f>P21/C21*100</f>
        <v>77.777777777777786</v>
      </c>
      <c r="Q22" s="95">
        <f>Q21/C21*100</f>
        <v>11.111111111111111</v>
      </c>
      <c r="R22" s="95">
        <v>0</v>
      </c>
      <c r="S22" s="95">
        <v>0</v>
      </c>
      <c r="T22" s="94">
        <f>T21/C21*100</f>
        <v>77.777777777777786</v>
      </c>
      <c r="U22" s="95">
        <f>U21/C21*100</f>
        <v>22.222222222222221</v>
      </c>
      <c r="V22" s="95">
        <v>0</v>
      </c>
      <c r="W22" s="95">
        <v>0</v>
      </c>
      <c r="X22" s="101"/>
    </row>
    <row r="23" spans="1:24" ht="28.5" customHeight="1" x14ac:dyDescent="0.25">
      <c r="A23" s="99">
        <v>6</v>
      </c>
      <c r="B23" s="357" t="s">
        <v>381</v>
      </c>
      <c r="C23" s="358"/>
      <c r="D23" s="99"/>
      <c r="E23" s="99"/>
      <c r="F23" s="99"/>
      <c r="G23" s="99"/>
      <c r="H23" s="100"/>
      <c r="I23" s="99"/>
      <c r="J23" s="99"/>
      <c r="K23" s="99"/>
      <c r="L23" s="100"/>
      <c r="M23" s="99"/>
      <c r="N23" s="99"/>
      <c r="O23" s="99"/>
      <c r="P23" s="100"/>
      <c r="Q23" s="99"/>
      <c r="R23" s="99"/>
      <c r="S23" s="99"/>
      <c r="T23" s="100"/>
      <c r="U23" s="99"/>
      <c r="V23" s="99"/>
      <c r="W23" s="99"/>
      <c r="X23" s="101"/>
    </row>
    <row r="24" spans="1:24" s="85" customFormat="1" ht="18.75" customHeight="1" x14ac:dyDescent="0.25">
      <c r="A24" s="102"/>
      <c r="B24" s="103" t="s">
        <v>170</v>
      </c>
      <c r="C24" s="104">
        <v>38</v>
      </c>
      <c r="D24" s="104">
        <v>32</v>
      </c>
      <c r="E24" s="104">
        <v>6</v>
      </c>
      <c r="F24" s="104"/>
      <c r="G24" s="104"/>
      <c r="H24" s="94">
        <v>35</v>
      </c>
      <c r="I24" s="104">
        <v>3</v>
      </c>
      <c r="J24" s="104"/>
      <c r="K24" s="104"/>
      <c r="L24" s="94">
        <v>36</v>
      </c>
      <c r="M24" s="104">
        <v>2</v>
      </c>
      <c r="N24" s="104"/>
      <c r="O24" s="104"/>
      <c r="P24" s="94">
        <v>38</v>
      </c>
      <c r="Q24" s="104"/>
      <c r="R24" s="104"/>
      <c r="S24" s="104"/>
      <c r="T24" s="94">
        <v>35</v>
      </c>
      <c r="U24" s="104">
        <v>3</v>
      </c>
      <c r="V24" s="104"/>
      <c r="W24" s="104"/>
      <c r="X24" s="105">
        <f>'Bieu 1B'!C13</f>
        <v>366</v>
      </c>
    </row>
    <row r="25" spans="1:24" ht="32.25" customHeight="1" x14ac:dyDescent="0.25">
      <c r="A25" s="99"/>
      <c r="B25" s="355" t="s">
        <v>172</v>
      </c>
      <c r="C25" s="356"/>
      <c r="D25" s="95">
        <f>D24/C24*100</f>
        <v>84.210526315789465</v>
      </c>
      <c r="E25" s="95">
        <f>E24/C24*100</f>
        <v>15.789473684210526</v>
      </c>
      <c r="F25" s="95">
        <v>0</v>
      </c>
      <c r="G25" s="95">
        <v>0</v>
      </c>
      <c r="H25" s="94">
        <f>H24/C24*100</f>
        <v>92.10526315789474</v>
      </c>
      <c r="I25" s="95">
        <f>I24/C24*100</f>
        <v>7.8947368421052628</v>
      </c>
      <c r="J25" s="95">
        <f>J24/C24*100</f>
        <v>0</v>
      </c>
      <c r="K25" s="95">
        <v>0</v>
      </c>
      <c r="L25" s="94">
        <f>L24/C24*100</f>
        <v>94.73684210526315</v>
      </c>
      <c r="M25" s="95">
        <f>M24/C24*100</f>
        <v>5.2631578947368416</v>
      </c>
      <c r="N25" s="95">
        <v>0</v>
      </c>
      <c r="O25" s="95">
        <v>0</v>
      </c>
      <c r="P25" s="94">
        <f>P24/C24*100</f>
        <v>100</v>
      </c>
      <c r="Q25" s="95">
        <f>Q24/C24*100</f>
        <v>0</v>
      </c>
      <c r="R25" s="95">
        <v>0</v>
      </c>
      <c r="S25" s="95">
        <v>0</v>
      </c>
      <c r="T25" s="94">
        <f>T24/C24*100</f>
        <v>92.10526315789474</v>
      </c>
      <c r="U25" s="95">
        <f>U24/C24*100</f>
        <v>7.8947368421052628</v>
      </c>
      <c r="V25" s="95">
        <v>0</v>
      </c>
      <c r="W25" s="95">
        <v>0</v>
      </c>
      <c r="X25" s="101"/>
    </row>
    <row r="26" spans="1:24" ht="26.25" customHeight="1" x14ac:dyDescent="0.25">
      <c r="A26" s="99">
        <v>7</v>
      </c>
      <c r="B26" s="357" t="s">
        <v>375</v>
      </c>
      <c r="C26" s="358"/>
      <c r="D26" s="99"/>
      <c r="E26" s="99"/>
      <c r="F26" s="99"/>
      <c r="G26" s="99"/>
      <c r="H26" s="100"/>
      <c r="I26" s="99"/>
      <c r="J26" s="99"/>
      <c r="K26" s="99"/>
      <c r="L26" s="100"/>
      <c r="M26" s="99"/>
      <c r="N26" s="99"/>
      <c r="O26" s="99"/>
      <c r="P26" s="100"/>
      <c r="Q26" s="99"/>
      <c r="R26" s="99"/>
      <c r="S26" s="99"/>
      <c r="T26" s="100"/>
      <c r="U26" s="99"/>
      <c r="V26" s="99"/>
      <c r="W26" s="99"/>
      <c r="X26" s="101"/>
    </row>
    <row r="27" spans="1:24" s="85" customFormat="1" ht="18.75" customHeight="1" x14ac:dyDescent="0.25">
      <c r="A27" s="102"/>
      <c r="B27" s="103" t="s">
        <v>170</v>
      </c>
      <c r="C27" s="104">
        <v>37</v>
      </c>
      <c r="D27" s="104">
        <v>28</v>
      </c>
      <c r="E27" s="104">
        <v>9</v>
      </c>
      <c r="F27" s="104"/>
      <c r="G27" s="104"/>
      <c r="H27" s="94">
        <v>31</v>
      </c>
      <c r="I27" s="104">
        <v>6</v>
      </c>
      <c r="J27" s="104"/>
      <c r="K27" s="104"/>
      <c r="L27" s="94">
        <v>22</v>
      </c>
      <c r="M27" s="104">
        <v>15</v>
      </c>
      <c r="N27" s="104"/>
      <c r="O27" s="104"/>
      <c r="P27" s="94">
        <v>37</v>
      </c>
      <c r="Q27" s="104">
        <v>0</v>
      </c>
      <c r="R27" s="104"/>
      <c r="S27" s="104"/>
      <c r="T27" s="94">
        <v>33</v>
      </c>
      <c r="U27" s="104">
        <v>4</v>
      </c>
      <c r="V27" s="104"/>
      <c r="W27" s="104"/>
      <c r="X27" s="105">
        <f>'Bieu 1B'!C9</f>
        <v>430</v>
      </c>
    </row>
    <row r="28" spans="1:24" ht="27.75" customHeight="1" x14ac:dyDescent="0.25">
      <c r="A28" s="99"/>
      <c r="B28" s="355" t="s">
        <v>172</v>
      </c>
      <c r="C28" s="356"/>
      <c r="D28" s="95">
        <f>D27/C27*100</f>
        <v>75.675675675675677</v>
      </c>
      <c r="E28" s="95">
        <f>E27/C27*100</f>
        <v>24.324324324324326</v>
      </c>
      <c r="F28" s="95">
        <v>0</v>
      </c>
      <c r="G28" s="95">
        <v>0</v>
      </c>
      <c r="H28" s="94">
        <f>H27/C27*100</f>
        <v>83.78378378378379</v>
      </c>
      <c r="I28" s="95">
        <f>I27/C27*100</f>
        <v>16.216216216216218</v>
      </c>
      <c r="J28" s="95">
        <v>0</v>
      </c>
      <c r="K28" s="95">
        <v>0</v>
      </c>
      <c r="L28" s="94">
        <f>L27/C27*100</f>
        <v>59.45945945945946</v>
      </c>
      <c r="M28" s="95">
        <f>M27/C27*100</f>
        <v>40.54054054054054</v>
      </c>
      <c r="N28" s="95">
        <v>0</v>
      </c>
      <c r="O28" s="95">
        <v>0</v>
      </c>
      <c r="P28" s="94">
        <f>P27/C27*100</f>
        <v>100</v>
      </c>
      <c r="Q28" s="95">
        <f>Q27/C27*100</f>
        <v>0</v>
      </c>
      <c r="R28" s="95">
        <v>0</v>
      </c>
      <c r="S28" s="95">
        <v>0</v>
      </c>
      <c r="T28" s="94">
        <f>T27/C27*100</f>
        <v>89.189189189189193</v>
      </c>
      <c r="U28" s="95">
        <f>U27/C27*100</f>
        <v>10.810810810810811</v>
      </c>
      <c r="V28" s="95">
        <v>0</v>
      </c>
      <c r="W28" s="95">
        <v>0</v>
      </c>
      <c r="X28" s="101"/>
    </row>
    <row r="29" spans="1:24" ht="30.75" customHeight="1" x14ac:dyDescent="0.25">
      <c r="A29" s="99">
        <v>8</v>
      </c>
      <c r="B29" s="357" t="s">
        <v>382</v>
      </c>
      <c r="C29" s="358"/>
      <c r="D29" s="99"/>
      <c r="E29" s="99"/>
      <c r="F29" s="99"/>
      <c r="G29" s="99"/>
      <c r="H29" s="100"/>
      <c r="I29" s="99"/>
      <c r="J29" s="99"/>
      <c r="K29" s="99"/>
      <c r="L29" s="100"/>
      <c r="M29" s="99"/>
      <c r="N29" s="99"/>
      <c r="O29" s="99"/>
      <c r="P29" s="100"/>
      <c r="Q29" s="99"/>
      <c r="R29" s="99"/>
      <c r="S29" s="99"/>
      <c r="T29" s="100"/>
      <c r="U29" s="99"/>
      <c r="V29" s="99"/>
      <c r="W29" s="99"/>
      <c r="X29" s="101"/>
    </row>
    <row r="30" spans="1:24" s="85" customFormat="1" ht="18.75" customHeight="1" x14ac:dyDescent="0.25">
      <c r="A30" s="102"/>
      <c r="B30" s="103" t="s">
        <v>170</v>
      </c>
      <c r="C30" s="104">
        <v>36</v>
      </c>
      <c r="D30" s="104">
        <v>31</v>
      </c>
      <c r="E30" s="104">
        <v>5</v>
      </c>
      <c r="F30" s="104"/>
      <c r="G30" s="104"/>
      <c r="H30" s="94">
        <v>31</v>
      </c>
      <c r="I30" s="104">
        <v>5</v>
      </c>
      <c r="J30" s="104"/>
      <c r="K30" s="104"/>
      <c r="L30" s="94">
        <v>30</v>
      </c>
      <c r="M30" s="104">
        <v>6</v>
      </c>
      <c r="N30" s="104"/>
      <c r="O30" s="104"/>
      <c r="P30" s="94">
        <v>36</v>
      </c>
      <c r="Q30" s="104">
        <v>0</v>
      </c>
      <c r="R30" s="104"/>
      <c r="S30" s="104"/>
      <c r="T30" s="94">
        <v>30</v>
      </c>
      <c r="U30" s="104">
        <v>4</v>
      </c>
      <c r="V30" s="104"/>
      <c r="W30" s="104"/>
      <c r="X30" s="105">
        <f>'Bieu 1B'!C10</f>
        <v>240</v>
      </c>
    </row>
    <row r="31" spans="1:24" ht="28.5" customHeight="1" x14ac:dyDescent="0.25">
      <c r="A31" s="99"/>
      <c r="B31" s="355" t="s">
        <v>172</v>
      </c>
      <c r="C31" s="356"/>
      <c r="D31" s="95">
        <f>D30/C30*100</f>
        <v>86.111111111111114</v>
      </c>
      <c r="E31" s="95">
        <f>E30/C30*100</f>
        <v>13.888888888888889</v>
      </c>
      <c r="F31" s="95">
        <v>0</v>
      </c>
      <c r="G31" s="95">
        <v>0</v>
      </c>
      <c r="H31" s="94">
        <f>H30/C30*100</f>
        <v>86.111111111111114</v>
      </c>
      <c r="I31" s="95">
        <f>I30/C30*100</f>
        <v>13.888888888888889</v>
      </c>
      <c r="J31" s="95">
        <v>0</v>
      </c>
      <c r="K31" s="95">
        <v>0</v>
      </c>
      <c r="L31" s="94">
        <f>L30/C30*100</f>
        <v>83.333333333333343</v>
      </c>
      <c r="M31" s="95">
        <f>M30/C30*100</f>
        <v>16.666666666666664</v>
      </c>
      <c r="N31" s="95">
        <v>0</v>
      </c>
      <c r="O31" s="95">
        <v>0</v>
      </c>
      <c r="P31" s="94">
        <f>P30/C30*100</f>
        <v>100</v>
      </c>
      <c r="Q31" s="95">
        <f>Q30/C30*100</f>
        <v>0</v>
      </c>
      <c r="R31" s="95">
        <v>0</v>
      </c>
      <c r="S31" s="95">
        <v>0</v>
      </c>
      <c r="T31" s="94">
        <f>T30/C30*100</f>
        <v>83.333333333333343</v>
      </c>
      <c r="U31" s="95">
        <f>U30/C30*100</f>
        <v>11.111111111111111</v>
      </c>
      <c r="V31" s="95">
        <v>0</v>
      </c>
      <c r="W31" s="95">
        <v>0</v>
      </c>
      <c r="X31" s="101"/>
    </row>
    <row r="32" spans="1:24" ht="25.5" customHeight="1" x14ac:dyDescent="0.25">
      <c r="A32" s="106">
        <v>9</v>
      </c>
      <c r="B32" s="357" t="s">
        <v>383</v>
      </c>
      <c r="C32" s="358"/>
      <c r="D32" s="99"/>
      <c r="E32" s="99"/>
      <c r="F32" s="99"/>
      <c r="G32" s="99"/>
      <c r="H32" s="100"/>
      <c r="I32" s="99"/>
      <c r="J32" s="99"/>
      <c r="K32" s="99"/>
      <c r="L32" s="100"/>
      <c r="M32" s="99"/>
      <c r="N32" s="99"/>
      <c r="O32" s="99"/>
      <c r="P32" s="100"/>
      <c r="Q32" s="99"/>
      <c r="R32" s="99"/>
      <c r="S32" s="99"/>
      <c r="T32" s="100"/>
      <c r="U32" s="99"/>
      <c r="V32" s="99"/>
      <c r="W32" s="99"/>
      <c r="X32" s="101"/>
    </row>
    <row r="33" spans="1:24" s="86" customFormat="1" ht="18" customHeight="1" x14ac:dyDescent="0.25">
      <c r="A33" s="103"/>
      <c r="B33" s="103" t="s">
        <v>170</v>
      </c>
      <c r="C33" s="104">
        <v>290</v>
      </c>
      <c r="D33" s="104">
        <v>282</v>
      </c>
      <c r="E33" s="104">
        <v>8</v>
      </c>
      <c r="F33" s="104"/>
      <c r="G33" s="104"/>
      <c r="H33" s="94">
        <v>271</v>
      </c>
      <c r="I33" s="104">
        <v>19</v>
      </c>
      <c r="J33" s="104"/>
      <c r="K33" s="104"/>
      <c r="L33" s="94">
        <v>268</v>
      </c>
      <c r="M33" s="104">
        <v>22</v>
      </c>
      <c r="N33" s="104"/>
      <c r="O33" s="104"/>
      <c r="P33" s="94">
        <v>286</v>
      </c>
      <c r="Q33" s="104">
        <v>4</v>
      </c>
      <c r="R33" s="104"/>
      <c r="S33" s="104"/>
      <c r="T33" s="94">
        <v>278</v>
      </c>
      <c r="U33" s="104">
        <v>12</v>
      </c>
      <c r="V33" s="104">
        <v>0</v>
      </c>
      <c r="W33" s="104"/>
      <c r="X33" s="107">
        <f>'Bieu 1B'!C12</f>
        <v>243</v>
      </c>
    </row>
    <row r="34" spans="1:24" s="79" customFormat="1" ht="15" x14ac:dyDescent="0.25">
      <c r="A34" s="108"/>
      <c r="B34" s="355" t="s">
        <v>172</v>
      </c>
      <c r="C34" s="356"/>
      <c r="D34" s="95">
        <f>D33/C33*100</f>
        <v>97.241379310344826</v>
      </c>
      <c r="E34" s="95">
        <f>E33/C33*100</f>
        <v>2.7586206896551726</v>
      </c>
      <c r="F34" s="95">
        <v>0</v>
      </c>
      <c r="G34" s="95">
        <v>0</v>
      </c>
      <c r="H34" s="94">
        <f>H33/C33*100</f>
        <v>93.448275862068968</v>
      </c>
      <c r="I34" s="95">
        <f>I33/C33*100</f>
        <v>6.5517241379310347</v>
      </c>
      <c r="J34" s="95">
        <v>0</v>
      </c>
      <c r="K34" s="95">
        <v>0</v>
      </c>
      <c r="L34" s="94">
        <f>L33/C33*100</f>
        <v>92.41379310344827</v>
      </c>
      <c r="M34" s="95">
        <f>M33/C33*100</f>
        <v>7.5862068965517242</v>
      </c>
      <c r="N34" s="95">
        <f>N33/M33*100</f>
        <v>0</v>
      </c>
      <c r="O34" s="95">
        <v>0</v>
      </c>
      <c r="P34" s="94">
        <f>P33/C33*100</f>
        <v>98.620689655172413</v>
      </c>
      <c r="Q34" s="95">
        <f>Q33/C33*100</f>
        <v>1.3793103448275863</v>
      </c>
      <c r="R34" s="95">
        <v>0</v>
      </c>
      <c r="S34" s="95">
        <v>0</v>
      </c>
      <c r="T34" s="94">
        <f>T33/C33*100</f>
        <v>95.862068965517238</v>
      </c>
      <c r="U34" s="95">
        <f>U33/C33*100</f>
        <v>4.1379310344827589</v>
      </c>
      <c r="V34" s="95">
        <f>V33/C33*100</f>
        <v>0</v>
      </c>
      <c r="W34" s="95">
        <v>0</v>
      </c>
      <c r="X34" s="109"/>
    </row>
    <row r="35" spans="1:24" ht="29.25" customHeight="1" x14ac:dyDescent="0.25">
      <c r="A35" s="106">
        <v>10</v>
      </c>
      <c r="B35" s="357" t="s">
        <v>384</v>
      </c>
      <c r="C35" s="358"/>
      <c r="D35" s="99"/>
      <c r="E35" s="99"/>
      <c r="F35" s="99"/>
      <c r="G35" s="99"/>
      <c r="H35" s="100"/>
      <c r="I35" s="99"/>
      <c r="J35" s="99"/>
      <c r="K35" s="99"/>
      <c r="L35" s="100"/>
      <c r="M35" s="99"/>
      <c r="N35" s="99"/>
      <c r="O35" s="99"/>
      <c r="P35" s="100"/>
      <c r="Q35" s="99"/>
      <c r="R35" s="99"/>
      <c r="S35" s="99"/>
      <c r="T35" s="100"/>
      <c r="U35" s="99"/>
      <c r="V35" s="99"/>
      <c r="W35" s="99"/>
      <c r="X35" s="101"/>
    </row>
    <row r="36" spans="1:24" s="85" customFormat="1" ht="21" customHeight="1" x14ac:dyDescent="0.25">
      <c r="A36" s="110"/>
      <c r="B36" s="103" t="s">
        <v>170</v>
      </c>
      <c r="C36" s="111">
        <v>29</v>
      </c>
      <c r="D36" s="104">
        <v>21</v>
      </c>
      <c r="E36" s="104">
        <v>8</v>
      </c>
      <c r="F36" s="104"/>
      <c r="G36" s="104"/>
      <c r="H36" s="94">
        <v>22</v>
      </c>
      <c r="I36" s="104">
        <v>7</v>
      </c>
      <c r="J36" s="104"/>
      <c r="K36" s="104"/>
      <c r="L36" s="94">
        <v>18</v>
      </c>
      <c r="M36" s="104">
        <v>11</v>
      </c>
      <c r="N36" s="104"/>
      <c r="O36" s="104"/>
      <c r="P36" s="94">
        <v>26</v>
      </c>
      <c r="Q36" s="104">
        <v>3</v>
      </c>
      <c r="R36" s="104"/>
      <c r="S36" s="104"/>
      <c r="T36" s="94">
        <v>22</v>
      </c>
      <c r="U36" s="104">
        <v>7</v>
      </c>
      <c r="V36" s="104"/>
      <c r="W36" s="104"/>
      <c r="X36" s="105">
        <f>'Bieu 1B'!C16</f>
        <v>175</v>
      </c>
    </row>
    <row r="37" spans="1:24" x14ac:dyDescent="0.25">
      <c r="A37" s="112"/>
      <c r="B37" s="355" t="s">
        <v>172</v>
      </c>
      <c r="C37" s="356"/>
      <c r="D37" s="95">
        <f>D36/C36*100</f>
        <v>72.41379310344827</v>
      </c>
      <c r="E37" s="95">
        <f>E36/C36*100</f>
        <v>27.586206896551722</v>
      </c>
      <c r="F37" s="95">
        <v>0</v>
      </c>
      <c r="G37" s="95">
        <v>0</v>
      </c>
      <c r="H37" s="94">
        <f>H36/C36*100</f>
        <v>75.862068965517238</v>
      </c>
      <c r="I37" s="95">
        <f>I36/C36*100</f>
        <v>24.137931034482758</v>
      </c>
      <c r="J37" s="95">
        <v>0</v>
      </c>
      <c r="K37" s="95">
        <v>0</v>
      </c>
      <c r="L37" s="94">
        <f>L36/C36*100</f>
        <v>62.068965517241381</v>
      </c>
      <c r="M37" s="95">
        <f>M36/C36*100</f>
        <v>37.931034482758619</v>
      </c>
      <c r="N37" s="95">
        <v>0</v>
      </c>
      <c r="O37" s="95">
        <v>0</v>
      </c>
      <c r="P37" s="94">
        <f>P36/C36*100</f>
        <v>89.65517241379311</v>
      </c>
      <c r="Q37" s="95">
        <f>Q36/C36*100</f>
        <v>10.344827586206897</v>
      </c>
      <c r="R37" s="95">
        <v>0</v>
      </c>
      <c r="S37" s="95">
        <v>0</v>
      </c>
      <c r="T37" s="94">
        <f>T36/C36*100</f>
        <v>75.862068965517238</v>
      </c>
      <c r="U37" s="95">
        <f>U36/C36*100</f>
        <v>24.137931034482758</v>
      </c>
      <c r="V37" s="95">
        <v>0</v>
      </c>
      <c r="W37" s="95">
        <v>0</v>
      </c>
      <c r="X37" s="101"/>
    </row>
    <row r="38" spans="1:24" ht="27.75" customHeight="1" x14ac:dyDescent="0.25">
      <c r="A38" s="112">
        <v>11</v>
      </c>
      <c r="B38" s="357" t="s">
        <v>385</v>
      </c>
      <c r="C38" s="358"/>
      <c r="D38" s="99"/>
      <c r="E38" s="99"/>
      <c r="F38" s="99"/>
      <c r="G38" s="99"/>
      <c r="H38" s="100"/>
      <c r="I38" s="99"/>
      <c r="J38" s="99"/>
      <c r="K38" s="99"/>
      <c r="L38" s="100"/>
      <c r="M38" s="99"/>
      <c r="N38" s="99"/>
      <c r="O38" s="99"/>
      <c r="P38" s="100"/>
      <c r="Q38" s="99"/>
      <c r="R38" s="99"/>
      <c r="S38" s="99"/>
      <c r="T38" s="100"/>
      <c r="U38" s="99"/>
      <c r="V38" s="99"/>
      <c r="W38" s="99"/>
      <c r="X38" s="101"/>
    </row>
    <row r="39" spans="1:24" s="85" customFormat="1" x14ac:dyDescent="0.25">
      <c r="A39" s="110"/>
      <c r="B39" s="103" t="s">
        <v>170</v>
      </c>
      <c r="C39" s="116">
        <v>30</v>
      </c>
      <c r="D39" s="116">
        <v>19</v>
      </c>
      <c r="E39" s="116">
        <v>11</v>
      </c>
      <c r="F39" s="116"/>
      <c r="G39" s="116"/>
      <c r="H39" s="116">
        <v>26</v>
      </c>
      <c r="I39" s="116">
        <v>4</v>
      </c>
      <c r="J39" s="116"/>
      <c r="K39" s="116"/>
      <c r="L39" s="116">
        <v>9</v>
      </c>
      <c r="M39" s="116">
        <v>21</v>
      </c>
      <c r="N39" s="116"/>
      <c r="O39" s="116"/>
      <c r="P39" s="116">
        <v>29</v>
      </c>
      <c r="Q39" s="116">
        <v>1</v>
      </c>
      <c r="R39" s="116"/>
      <c r="S39" s="116"/>
      <c r="T39" s="116">
        <v>19</v>
      </c>
      <c r="U39" s="116">
        <v>11</v>
      </c>
      <c r="V39" s="116"/>
      <c r="W39" s="116"/>
      <c r="X39" s="105">
        <f>'Bieu 1B'!C11</f>
        <v>329</v>
      </c>
    </row>
    <row r="40" spans="1:24" x14ac:dyDescent="0.25">
      <c r="A40" s="112"/>
      <c r="B40" s="355" t="s">
        <v>172</v>
      </c>
      <c r="C40" s="356"/>
      <c r="D40" s="95">
        <f>D39/C39*100</f>
        <v>63.333333333333329</v>
      </c>
      <c r="E40" s="95">
        <f>E39/C39*100</f>
        <v>36.666666666666664</v>
      </c>
      <c r="F40" s="95">
        <v>0</v>
      </c>
      <c r="G40" s="95">
        <v>0</v>
      </c>
      <c r="H40" s="94">
        <f>H39/C39*100</f>
        <v>86.666666666666671</v>
      </c>
      <c r="I40" s="95">
        <f>I39/C39*100</f>
        <v>13.333333333333334</v>
      </c>
      <c r="J40" s="95">
        <v>0</v>
      </c>
      <c r="K40" s="95">
        <v>0</v>
      </c>
      <c r="L40" s="94">
        <f>L39/C39*100</f>
        <v>30</v>
      </c>
      <c r="M40" s="95">
        <f>M39/C39*100</f>
        <v>70</v>
      </c>
      <c r="N40" s="95">
        <v>0</v>
      </c>
      <c r="O40" s="95">
        <v>0</v>
      </c>
      <c r="P40" s="94">
        <f>P39/C39*100</f>
        <v>96.666666666666671</v>
      </c>
      <c r="Q40" s="95">
        <f>Q39/C39*100</f>
        <v>3.3333333333333335</v>
      </c>
      <c r="R40" s="95">
        <v>0</v>
      </c>
      <c r="S40" s="95">
        <v>0</v>
      </c>
      <c r="T40" s="94">
        <f>T39/C39*100</f>
        <v>63.333333333333329</v>
      </c>
      <c r="U40" s="95">
        <f>U39/C39*100</f>
        <v>36.666666666666664</v>
      </c>
      <c r="V40" s="95">
        <v>0</v>
      </c>
      <c r="W40" s="95">
        <v>0</v>
      </c>
      <c r="X40" s="101"/>
    </row>
    <row r="41" spans="1:24" ht="25.5" customHeight="1" x14ac:dyDescent="0.25">
      <c r="A41" s="112">
        <v>12</v>
      </c>
      <c r="B41" s="357" t="s">
        <v>386</v>
      </c>
      <c r="C41" s="358"/>
      <c r="D41" s="99"/>
      <c r="E41" s="99"/>
      <c r="F41" s="99"/>
      <c r="G41" s="99"/>
      <c r="H41" s="100"/>
      <c r="I41" s="99"/>
      <c r="J41" s="99"/>
      <c r="K41" s="99"/>
      <c r="L41" s="100"/>
      <c r="M41" s="99"/>
      <c r="N41" s="99"/>
      <c r="O41" s="99"/>
      <c r="P41" s="100"/>
      <c r="Q41" s="99"/>
      <c r="R41" s="99"/>
      <c r="S41" s="99"/>
      <c r="T41" s="100"/>
      <c r="U41" s="99"/>
      <c r="V41" s="99"/>
      <c r="W41" s="99"/>
      <c r="X41" s="101"/>
    </row>
    <row r="42" spans="1:24" s="85" customFormat="1" ht="15.75" customHeight="1" x14ac:dyDescent="0.25">
      <c r="A42" s="110"/>
      <c r="B42" s="103" t="s">
        <v>170</v>
      </c>
      <c r="C42" s="111">
        <v>38</v>
      </c>
      <c r="D42" s="104">
        <v>30</v>
      </c>
      <c r="E42" s="104">
        <v>8</v>
      </c>
      <c r="F42" s="104"/>
      <c r="G42" s="104"/>
      <c r="H42" s="94">
        <v>29</v>
      </c>
      <c r="I42" s="104">
        <v>9</v>
      </c>
      <c r="J42" s="104"/>
      <c r="K42" s="104"/>
      <c r="L42" s="94">
        <v>38</v>
      </c>
      <c r="M42" s="104"/>
      <c r="N42" s="104"/>
      <c r="O42" s="104"/>
      <c r="P42" s="94">
        <v>35</v>
      </c>
      <c r="Q42" s="104">
        <v>3</v>
      </c>
      <c r="R42" s="104"/>
      <c r="S42" s="104"/>
      <c r="T42" s="94">
        <v>38</v>
      </c>
      <c r="U42" s="104"/>
      <c r="V42" s="104"/>
      <c r="W42" s="104"/>
      <c r="X42" s="105">
        <f>'Bieu 1B'!C19</f>
        <v>169</v>
      </c>
    </row>
    <row r="43" spans="1:24" ht="15.75" customHeight="1" x14ac:dyDescent="0.25">
      <c r="A43" s="112"/>
      <c r="B43" s="355" t="s">
        <v>172</v>
      </c>
      <c r="C43" s="356"/>
      <c r="D43" s="95">
        <f>D42/C42*100</f>
        <v>78.94736842105263</v>
      </c>
      <c r="E43" s="95">
        <f>E42/C42*100</f>
        <v>21.052631578947366</v>
      </c>
      <c r="F43" s="95">
        <f>F42/E42*100</f>
        <v>0</v>
      </c>
      <c r="G43" s="95">
        <v>0</v>
      </c>
      <c r="H43" s="94">
        <f>H42/C42*100</f>
        <v>76.31578947368422</v>
      </c>
      <c r="I43" s="95">
        <f>I42/C42*100</f>
        <v>23.684210526315788</v>
      </c>
      <c r="J43" s="95">
        <f>J42/C42*100</f>
        <v>0</v>
      </c>
      <c r="K43" s="95">
        <v>0</v>
      </c>
      <c r="L43" s="94">
        <f>L42/C42*100</f>
        <v>100</v>
      </c>
      <c r="M43" s="95">
        <f>M42/C42*100</f>
        <v>0</v>
      </c>
      <c r="N43" s="95">
        <f>N42/C42*100</f>
        <v>0</v>
      </c>
      <c r="O43" s="95">
        <v>0</v>
      </c>
      <c r="P43" s="94">
        <f>P42/C42*100</f>
        <v>92.10526315789474</v>
      </c>
      <c r="Q43" s="95">
        <f>Q42/C42*100</f>
        <v>7.8947368421052628</v>
      </c>
      <c r="R43" s="95">
        <f>R42/C42*100</f>
        <v>0</v>
      </c>
      <c r="S43" s="95">
        <v>0</v>
      </c>
      <c r="T43" s="94">
        <f>T42/C42*100</f>
        <v>100</v>
      </c>
      <c r="U43" s="95">
        <f>U42/C42*100</f>
        <v>0</v>
      </c>
      <c r="V43" s="95">
        <v>0</v>
      </c>
      <c r="W43" s="95">
        <v>0</v>
      </c>
      <c r="X43" s="101"/>
    </row>
    <row r="44" spans="1:24" ht="24.75" customHeight="1" x14ac:dyDescent="0.25">
      <c r="A44" s="112">
        <v>13</v>
      </c>
      <c r="B44" s="357" t="s">
        <v>387</v>
      </c>
      <c r="C44" s="358"/>
      <c r="D44" s="99"/>
      <c r="E44" s="99"/>
      <c r="F44" s="99"/>
      <c r="G44" s="99"/>
      <c r="H44" s="100"/>
      <c r="I44" s="99"/>
      <c r="J44" s="99"/>
      <c r="K44" s="99"/>
      <c r="L44" s="100"/>
      <c r="M44" s="99"/>
      <c r="N44" s="99"/>
      <c r="O44" s="99"/>
      <c r="P44" s="100"/>
      <c r="Q44" s="99"/>
      <c r="R44" s="99"/>
      <c r="S44" s="99"/>
      <c r="T44" s="100"/>
      <c r="U44" s="99"/>
      <c r="V44" s="99"/>
      <c r="W44" s="99"/>
      <c r="X44" s="101"/>
    </row>
    <row r="45" spans="1:24" s="85" customFormat="1" ht="15.75" customHeight="1" x14ac:dyDescent="0.25">
      <c r="A45" s="110"/>
      <c r="B45" s="103" t="s">
        <v>170</v>
      </c>
      <c r="C45" s="111">
        <v>30</v>
      </c>
      <c r="D45" s="104">
        <v>24</v>
      </c>
      <c r="E45" s="104">
        <v>6</v>
      </c>
      <c r="F45" s="104"/>
      <c r="G45" s="104"/>
      <c r="H45" s="94">
        <v>30</v>
      </c>
      <c r="I45" s="104"/>
      <c r="J45" s="104"/>
      <c r="K45" s="104"/>
      <c r="L45" s="94">
        <v>21</v>
      </c>
      <c r="M45" s="104">
        <v>9</v>
      </c>
      <c r="N45" s="104"/>
      <c r="O45" s="104"/>
      <c r="P45" s="94">
        <v>30</v>
      </c>
      <c r="Q45" s="104"/>
      <c r="R45" s="104"/>
      <c r="S45" s="104"/>
      <c r="T45" s="94">
        <v>23</v>
      </c>
      <c r="U45" s="104">
        <v>7</v>
      </c>
      <c r="V45" s="104"/>
      <c r="W45" s="104"/>
      <c r="X45" s="105">
        <f>'Bieu 1B'!C20</f>
        <v>340</v>
      </c>
    </row>
    <row r="46" spans="1:24" ht="15.75" customHeight="1" x14ac:dyDescent="0.25">
      <c r="A46" s="112"/>
      <c r="B46" s="355" t="s">
        <v>172</v>
      </c>
      <c r="C46" s="356"/>
      <c r="D46" s="95">
        <f>D45/C45*100</f>
        <v>80</v>
      </c>
      <c r="E46" s="95">
        <f>E45/C45*100</f>
        <v>20</v>
      </c>
      <c r="F46" s="95">
        <v>0</v>
      </c>
      <c r="G46" s="95">
        <v>0</v>
      </c>
      <c r="H46" s="94">
        <f>H45/C45*100</f>
        <v>100</v>
      </c>
      <c r="I46" s="95">
        <f>I45/C45*100</f>
        <v>0</v>
      </c>
      <c r="J46" s="95">
        <v>0</v>
      </c>
      <c r="K46" s="95">
        <v>0</v>
      </c>
      <c r="L46" s="94">
        <f>L45/C45*100</f>
        <v>70</v>
      </c>
      <c r="M46" s="95">
        <f>M45/C45*100</f>
        <v>30</v>
      </c>
      <c r="N46" s="95">
        <v>0</v>
      </c>
      <c r="O46" s="95">
        <v>0</v>
      </c>
      <c r="P46" s="94">
        <f>P45/C45*100</f>
        <v>100</v>
      </c>
      <c r="Q46" s="95">
        <f>Q45/C45*100</f>
        <v>0</v>
      </c>
      <c r="R46" s="95">
        <v>0</v>
      </c>
      <c r="S46" s="95">
        <v>0</v>
      </c>
      <c r="T46" s="94">
        <f>T45/C45*100</f>
        <v>76.666666666666671</v>
      </c>
      <c r="U46" s="95">
        <f>U45/C45*100</f>
        <v>23.333333333333332</v>
      </c>
      <c r="V46" s="95">
        <v>0</v>
      </c>
      <c r="W46" s="95">
        <v>0</v>
      </c>
      <c r="X46" s="101"/>
    </row>
    <row r="47" spans="1:24" ht="15.75" customHeight="1" x14ac:dyDescent="0.25">
      <c r="A47" s="112">
        <v>14</v>
      </c>
      <c r="B47" s="357" t="s">
        <v>203</v>
      </c>
      <c r="C47" s="358"/>
      <c r="D47" s="99"/>
      <c r="E47" s="99"/>
      <c r="F47" s="99"/>
      <c r="G47" s="99"/>
      <c r="H47" s="100"/>
      <c r="I47" s="99"/>
      <c r="J47" s="99"/>
      <c r="K47" s="99"/>
      <c r="L47" s="100"/>
      <c r="M47" s="99"/>
      <c r="N47" s="99"/>
      <c r="O47" s="99"/>
      <c r="P47" s="100"/>
      <c r="Q47" s="99"/>
      <c r="R47" s="99"/>
      <c r="S47" s="99"/>
      <c r="T47" s="100"/>
      <c r="U47" s="99"/>
      <c r="V47" s="99"/>
      <c r="W47" s="99"/>
      <c r="X47" s="101"/>
    </row>
    <row r="48" spans="1:24" s="85" customFormat="1" ht="15.75" customHeight="1" x14ac:dyDescent="0.25">
      <c r="A48" s="110"/>
      <c r="B48" s="103" t="s">
        <v>170</v>
      </c>
      <c r="C48" s="111">
        <v>5</v>
      </c>
      <c r="D48" s="104">
        <v>4</v>
      </c>
      <c r="E48" s="104">
        <v>1</v>
      </c>
      <c r="F48" s="104"/>
      <c r="G48" s="104"/>
      <c r="H48" s="94">
        <v>5</v>
      </c>
      <c r="I48" s="104"/>
      <c r="J48" s="104"/>
      <c r="K48" s="104"/>
      <c r="L48" s="94">
        <v>4</v>
      </c>
      <c r="M48" s="104">
        <v>1</v>
      </c>
      <c r="N48" s="104"/>
      <c r="O48" s="104"/>
      <c r="P48" s="94">
        <v>5</v>
      </c>
      <c r="Q48" s="104">
        <v>1</v>
      </c>
      <c r="R48" s="104"/>
      <c r="S48" s="104"/>
      <c r="T48" s="94">
        <v>4</v>
      </c>
      <c r="U48" s="104">
        <v>1</v>
      </c>
      <c r="V48" s="104"/>
      <c r="W48" s="104"/>
      <c r="X48" s="105">
        <f>'Bieu 1B'!C22</f>
        <v>78</v>
      </c>
    </row>
    <row r="49" spans="1:24" ht="15.75" customHeight="1" x14ac:dyDescent="0.25">
      <c r="A49" s="112"/>
      <c r="B49" s="355" t="s">
        <v>172</v>
      </c>
      <c r="C49" s="356"/>
      <c r="D49" s="95">
        <f>D48/C48*100</f>
        <v>80</v>
      </c>
      <c r="E49" s="95">
        <f>E48/C48*100</f>
        <v>20</v>
      </c>
      <c r="F49" s="95">
        <v>0</v>
      </c>
      <c r="G49" s="95">
        <v>0</v>
      </c>
      <c r="H49" s="94">
        <f>H48/C48*100</f>
        <v>100</v>
      </c>
      <c r="I49" s="95">
        <f>I48/C48*100</f>
        <v>0</v>
      </c>
      <c r="J49" s="95">
        <v>0</v>
      </c>
      <c r="K49" s="95">
        <v>0</v>
      </c>
      <c r="L49" s="94">
        <f>L48/C48*100</f>
        <v>80</v>
      </c>
      <c r="M49" s="95">
        <f>M48/C48*100</f>
        <v>20</v>
      </c>
      <c r="N49" s="95">
        <v>0</v>
      </c>
      <c r="O49" s="95">
        <v>0</v>
      </c>
      <c r="P49" s="94">
        <f>P48/C48*100</f>
        <v>100</v>
      </c>
      <c r="Q49" s="95">
        <f>Q48/C48*100</f>
        <v>20</v>
      </c>
      <c r="R49" s="95">
        <v>0</v>
      </c>
      <c r="S49" s="95">
        <v>0</v>
      </c>
      <c r="T49" s="94">
        <f>T48/C48*100</f>
        <v>80</v>
      </c>
      <c r="U49" s="95">
        <f>U48/C48*100</f>
        <v>20</v>
      </c>
      <c r="V49" s="95">
        <v>0</v>
      </c>
      <c r="W49" s="95">
        <v>0</v>
      </c>
      <c r="X49" s="101"/>
    </row>
    <row r="50" spans="1:24" ht="15.75" customHeight="1" x14ac:dyDescent="0.25">
      <c r="A50" s="112">
        <v>15</v>
      </c>
      <c r="B50" s="357" t="s">
        <v>204</v>
      </c>
      <c r="C50" s="358"/>
      <c r="D50" s="99"/>
      <c r="E50" s="99"/>
      <c r="F50" s="99"/>
      <c r="G50" s="99"/>
      <c r="H50" s="100"/>
      <c r="I50" s="99"/>
      <c r="J50" s="99"/>
      <c r="K50" s="99"/>
      <c r="L50" s="100"/>
      <c r="M50" s="99"/>
      <c r="N50" s="99"/>
      <c r="O50" s="99"/>
      <c r="P50" s="100"/>
      <c r="Q50" s="99"/>
      <c r="R50" s="99"/>
      <c r="S50" s="99"/>
      <c r="T50" s="100"/>
      <c r="U50" s="99"/>
      <c r="V50" s="99"/>
      <c r="W50" s="99"/>
      <c r="X50" s="101"/>
    </row>
    <row r="51" spans="1:24" s="85" customFormat="1" ht="15.75" customHeight="1" x14ac:dyDescent="0.25">
      <c r="A51" s="110"/>
      <c r="B51" s="103" t="s">
        <v>170</v>
      </c>
      <c r="C51" s="111">
        <v>5</v>
      </c>
      <c r="D51" s="115">
        <v>5</v>
      </c>
      <c r="E51" s="115"/>
      <c r="F51" s="115"/>
      <c r="G51" s="115"/>
      <c r="H51" s="115">
        <v>5</v>
      </c>
      <c r="I51" s="115"/>
      <c r="J51" s="115"/>
      <c r="K51" s="115"/>
      <c r="L51" s="115">
        <v>5</v>
      </c>
      <c r="M51" s="115"/>
      <c r="N51" s="115"/>
      <c r="O51" s="115"/>
      <c r="P51" s="115">
        <v>5</v>
      </c>
      <c r="Q51" s="115"/>
      <c r="R51" s="115"/>
      <c r="S51" s="115"/>
      <c r="T51" s="115">
        <v>5</v>
      </c>
      <c r="U51" s="115"/>
      <c r="V51" s="115"/>
      <c r="W51" s="104"/>
      <c r="X51" s="105">
        <f>'Bieu 1B'!C23</f>
        <v>122</v>
      </c>
    </row>
    <row r="52" spans="1:24" ht="15.75" customHeight="1" x14ac:dyDescent="0.25">
      <c r="A52" s="112"/>
      <c r="B52" s="355" t="s">
        <v>172</v>
      </c>
      <c r="C52" s="356"/>
      <c r="D52" s="95">
        <f>D51/C51*100</f>
        <v>100</v>
      </c>
      <c r="E52" s="95">
        <v>0</v>
      </c>
      <c r="F52" s="95">
        <v>0</v>
      </c>
      <c r="G52" s="95">
        <v>0</v>
      </c>
      <c r="H52" s="94">
        <f>H51/C51*100</f>
        <v>100</v>
      </c>
      <c r="I52" s="95">
        <f>I51/C51*100</f>
        <v>0</v>
      </c>
      <c r="J52" s="95">
        <v>0</v>
      </c>
      <c r="K52" s="95">
        <v>0</v>
      </c>
      <c r="L52" s="94">
        <f>L51/C51*100</f>
        <v>100</v>
      </c>
      <c r="M52" s="95">
        <f>M51/C51*100</f>
        <v>0</v>
      </c>
      <c r="N52" s="95">
        <v>0</v>
      </c>
      <c r="O52" s="95">
        <v>0</v>
      </c>
      <c r="P52" s="94">
        <f>P51/C51*100</f>
        <v>100</v>
      </c>
      <c r="Q52" s="95">
        <f>Q51/C51*100</f>
        <v>0</v>
      </c>
      <c r="R52" s="95">
        <v>0</v>
      </c>
      <c r="S52" s="95">
        <v>0</v>
      </c>
      <c r="T52" s="94">
        <f>T51/C51*100</f>
        <v>100</v>
      </c>
      <c r="U52" s="95">
        <f>U53</f>
        <v>0</v>
      </c>
      <c r="V52" s="95">
        <v>0</v>
      </c>
      <c r="W52" s="95">
        <v>0</v>
      </c>
      <c r="X52" s="101"/>
    </row>
    <row r="53" spans="1:24" ht="15.75" customHeight="1" x14ac:dyDescent="0.25">
      <c r="A53" s="112">
        <v>16</v>
      </c>
      <c r="B53" s="357" t="s">
        <v>205</v>
      </c>
      <c r="C53" s="358"/>
      <c r="D53" s="99"/>
      <c r="E53" s="99"/>
      <c r="F53" s="99"/>
      <c r="G53" s="99"/>
      <c r="H53" s="100"/>
      <c r="I53" s="99"/>
      <c r="J53" s="99"/>
      <c r="K53" s="99"/>
      <c r="L53" s="100"/>
      <c r="M53" s="99"/>
      <c r="N53" s="99"/>
      <c r="O53" s="99"/>
      <c r="P53" s="100"/>
      <c r="Q53" s="99"/>
      <c r="R53" s="99"/>
      <c r="S53" s="99"/>
      <c r="T53" s="100"/>
      <c r="U53" s="99"/>
      <c r="V53" s="99"/>
      <c r="W53" s="99"/>
      <c r="X53" s="101"/>
    </row>
    <row r="54" spans="1:24" s="85" customFormat="1" ht="15.75" customHeight="1" x14ac:dyDescent="0.25">
      <c r="A54" s="110"/>
      <c r="B54" s="103" t="s">
        <v>170</v>
      </c>
      <c r="C54" s="111">
        <v>12</v>
      </c>
      <c r="D54" s="104">
        <v>11</v>
      </c>
      <c r="E54" s="104">
        <v>1</v>
      </c>
      <c r="F54" s="104"/>
      <c r="G54" s="104"/>
      <c r="H54" s="94">
        <v>12</v>
      </c>
      <c r="I54" s="104"/>
      <c r="J54" s="104"/>
      <c r="K54" s="104"/>
      <c r="L54" s="94">
        <v>11</v>
      </c>
      <c r="M54" s="104">
        <v>1</v>
      </c>
      <c r="N54" s="104"/>
      <c r="O54" s="104"/>
      <c r="P54" s="94">
        <v>12</v>
      </c>
      <c r="Q54" s="104"/>
      <c r="R54" s="104"/>
      <c r="S54" s="104"/>
      <c r="T54" s="94">
        <v>12</v>
      </c>
      <c r="U54" s="104"/>
      <c r="V54" s="104"/>
      <c r="W54" s="104"/>
      <c r="X54" s="105">
        <f>'Bieu 1B'!C24</f>
        <v>73</v>
      </c>
    </row>
    <row r="55" spans="1:24" ht="15.75" customHeight="1" x14ac:dyDescent="0.25">
      <c r="A55" s="112"/>
      <c r="B55" s="355" t="s">
        <v>172</v>
      </c>
      <c r="C55" s="356"/>
      <c r="D55" s="95">
        <f>D54/C54*100</f>
        <v>91.666666666666657</v>
      </c>
      <c r="E55" s="95">
        <f>E54/C54*100</f>
        <v>8.3333333333333321</v>
      </c>
      <c r="F55" s="95">
        <v>0</v>
      </c>
      <c r="G55" s="95">
        <v>0</v>
      </c>
      <c r="H55" s="94">
        <f>H54/C54*100</f>
        <v>100</v>
      </c>
      <c r="I55" s="95">
        <f>I54/C54*100</f>
        <v>0</v>
      </c>
      <c r="J55" s="95">
        <v>0</v>
      </c>
      <c r="K55" s="95">
        <v>0</v>
      </c>
      <c r="L55" s="94">
        <f>L54/C54*100</f>
        <v>91.666666666666657</v>
      </c>
      <c r="M55" s="95">
        <f>M54/L54*100</f>
        <v>9.0909090909090917</v>
      </c>
      <c r="N55" s="95">
        <v>0</v>
      </c>
      <c r="O55" s="95">
        <v>0</v>
      </c>
      <c r="P55" s="94">
        <f>P54/C54*100</f>
        <v>100</v>
      </c>
      <c r="Q55" s="95">
        <f>Q54/P54*100</f>
        <v>0</v>
      </c>
      <c r="R55" s="95">
        <v>0</v>
      </c>
      <c r="S55" s="95">
        <v>0</v>
      </c>
      <c r="T55" s="94">
        <f>T54/C54*100</f>
        <v>100</v>
      </c>
      <c r="U55" s="95">
        <f>U54/C54*100</f>
        <v>0</v>
      </c>
      <c r="V55" s="95">
        <v>0</v>
      </c>
      <c r="W55" s="95">
        <v>0</v>
      </c>
      <c r="X55" s="101"/>
    </row>
    <row r="56" spans="1:24" x14ac:dyDescent="0.25">
      <c r="A56" s="106"/>
      <c r="B56" s="360" t="s">
        <v>183</v>
      </c>
      <c r="C56" s="361"/>
      <c r="D56" s="99"/>
      <c r="E56" s="99"/>
      <c r="F56" s="99"/>
      <c r="G56" s="99"/>
      <c r="H56" s="100"/>
      <c r="I56" s="99"/>
      <c r="J56" s="99"/>
      <c r="K56" s="99"/>
      <c r="L56" s="100"/>
      <c r="M56" s="99"/>
      <c r="N56" s="99"/>
      <c r="O56" s="99"/>
      <c r="P56" s="100"/>
      <c r="Q56" s="99"/>
      <c r="R56" s="99"/>
      <c r="S56" s="99"/>
      <c r="T56" s="100"/>
      <c r="U56" s="99"/>
      <c r="V56" s="99"/>
      <c r="W56" s="99"/>
      <c r="X56" s="101"/>
    </row>
    <row r="57" spans="1:24" ht="21" customHeight="1" x14ac:dyDescent="0.25">
      <c r="A57" s="112"/>
      <c r="B57" s="108" t="s">
        <v>170</v>
      </c>
      <c r="C57" s="108">
        <f>C54+C51+C48+C45+C42+C39+C36+C33+C30+C27+C24+C21+C18+C15+C12+C9</f>
        <v>763</v>
      </c>
      <c r="D57" s="108">
        <f t="shared" ref="D57:X57" si="0">D54+D51+D48+D45+D42+D39+D36+D33+D30+D27+D24+D21+D18+D15+D12+D9</f>
        <v>658</v>
      </c>
      <c r="E57" s="108">
        <f t="shared" si="0"/>
        <v>105</v>
      </c>
      <c r="F57" s="108">
        <f t="shared" si="0"/>
        <v>0</v>
      </c>
      <c r="G57" s="108">
        <f t="shared" si="0"/>
        <v>0</v>
      </c>
      <c r="H57" s="108">
        <f t="shared" si="0"/>
        <v>662</v>
      </c>
      <c r="I57" s="108">
        <f t="shared" si="0"/>
        <v>101</v>
      </c>
      <c r="J57" s="108">
        <f t="shared" si="0"/>
        <v>0</v>
      </c>
      <c r="K57" s="108">
        <f t="shared" si="0"/>
        <v>0</v>
      </c>
      <c r="L57" s="108">
        <f t="shared" si="0"/>
        <v>566</v>
      </c>
      <c r="M57" s="108">
        <f t="shared" si="0"/>
        <v>197</v>
      </c>
      <c r="N57" s="108">
        <f t="shared" si="0"/>
        <v>0</v>
      </c>
      <c r="O57" s="108">
        <f t="shared" si="0"/>
        <v>0</v>
      </c>
      <c r="P57" s="108">
        <f t="shared" si="0"/>
        <v>735</v>
      </c>
      <c r="Q57" s="108">
        <f t="shared" si="0"/>
        <v>24</v>
      </c>
      <c r="R57" s="108">
        <f t="shared" si="0"/>
        <v>0</v>
      </c>
      <c r="S57" s="108">
        <f t="shared" si="0"/>
        <v>0</v>
      </c>
      <c r="T57" s="108">
        <f t="shared" si="0"/>
        <v>647</v>
      </c>
      <c r="U57" s="108">
        <f t="shared" si="0"/>
        <v>114</v>
      </c>
      <c r="V57" s="108">
        <f t="shared" si="0"/>
        <v>0</v>
      </c>
      <c r="W57" s="108">
        <f t="shared" si="0"/>
        <v>0</v>
      </c>
      <c r="X57" s="108">
        <f t="shared" si="0"/>
        <v>3684</v>
      </c>
    </row>
    <row r="58" spans="1:24" x14ac:dyDescent="0.25">
      <c r="A58" s="112"/>
      <c r="B58" s="355" t="s">
        <v>172</v>
      </c>
      <c r="C58" s="359"/>
      <c r="D58" s="95">
        <f>D57/C57*100</f>
        <v>86.238532110091754</v>
      </c>
      <c r="E58" s="95">
        <f>E57/C57*100</f>
        <v>13.761467889908257</v>
      </c>
      <c r="F58" s="95"/>
      <c r="G58" s="95"/>
      <c r="H58" s="94">
        <f>H57/C57*100</f>
        <v>86.762778505897771</v>
      </c>
      <c r="I58" s="95">
        <f>I57/C57*100</f>
        <v>13.237221494102227</v>
      </c>
      <c r="J58" s="95"/>
      <c r="K58" s="95"/>
      <c r="L58" s="94">
        <f>L57/C57*100</f>
        <v>74.180865006553077</v>
      </c>
      <c r="M58" s="95">
        <f>M57/C57*100</f>
        <v>25.819134993446919</v>
      </c>
      <c r="N58" s="95"/>
      <c r="O58" s="95"/>
      <c r="P58" s="94">
        <f>P57/C57*100</f>
        <v>96.330275229357795</v>
      </c>
      <c r="Q58" s="94">
        <f>Q57/D57*100</f>
        <v>3.6474164133738598</v>
      </c>
      <c r="R58" s="95"/>
      <c r="S58" s="95"/>
      <c r="T58" s="94">
        <f>T57/C57*100</f>
        <v>84.796854521625164</v>
      </c>
      <c r="U58" s="95">
        <f>U57/C57*100</f>
        <v>14.941022280471822</v>
      </c>
      <c r="V58" s="95"/>
      <c r="W58" s="95"/>
      <c r="X58" s="101"/>
    </row>
    <row r="59" spans="1:24" x14ac:dyDescent="0.25">
      <c r="H59" s="92"/>
      <c r="I59" s="92"/>
      <c r="J59" s="92"/>
      <c r="K59" s="92"/>
      <c r="L59" s="92"/>
      <c r="M59" s="92"/>
      <c r="N59" s="92"/>
      <c r="O59" s="92"/>
      <c r="P59" s="92"/>
      <c r="Q59" s="92"/>
      <c r="R59" s="92"/>
      <c r="S59" s="92"/>
      <c r="T59" s="92"/>
      <c r="U59" s="92"/>
      <c r="V59" s="92"/>
      <c r="W59" s="92"/>
    </row>
    <row r="60" spans="1:24" ht="18.75" x14ac:dyDescent="0.3">
      <c r="H60" s="92"/>
      <c r="I60" s="92"/>
      <c r="J60" s="92"/>
      <c r="K60" s="92"/>
      <c r="L60" s="92"/>
      <c r="M60" s="92"/>
      <c r="N60" s="92"/>
      <c r="O60" s="92"/>
      <c r="P60" s="92"/>
      <c r="Q60" s="92"/>
      <c r="R60" s="92"/>
      <c r="S60" s="348" t="s">
        <v>373</v>
      </c>
      <c r="T60" s="348"/>
      <c r="U60" s="348"/>
      <c r="V60" s="348"/>
      <c r="W60" s="92"/>
    </row>
    <row r="61" spans="1:24" x14ac:dyDescent="0.25">
      <c r="H61" s="92"/>
      <c r="I61" s="92"/>
      <c r="J61" s="92"/>
      <c r="K61" s="92"/>
      <c r="L61" s="92"/>
      <c r="M61" s="92"/>
      <c r="N61" s="92"/>
      <c r="O61" s="92"/>
      <c r="P61" s="92"/>
      <c r="Q61" s="92"/>
      <c r="R61" s="92"/>
      <c r="S61" s="113"/>
      <c r="T61" s="113"/>
      <c r="U61" s="113"/>
      <c r="V61" s="113"/>
      <c r="W61" s="92"/>
    </row>
    <row r="62" spans="1:24" x14ac:dyDescent="0.25">
      <c r="H62" s="92"/>
      <c r="I62" s="92"/>
      <c r="J62" s="92"/>
      <c r="K62" s="92"/>
      <c r="L62" s="92"/>
      <c r="M62" s="92"/>
      <c r="N62" s="92"/>
      <c r="O62" s="92"/>
      <c r="P62" s="92"/>
      <c r="Q62" s="92"/>
      <c r="R62" s="92"/>
      <c r="S62" s="113"/>
      <c r="T62" s="113"/>
      <c r="U62" s="113"/>
      <c r="V62" s="113"/>
      <c r="W62" s="92"/>
    </row>
    <row r="63" spans="1:24" x14ac:dyDescent="0.25">
      <c r="H63" s="92"/>
      <c r="I63" s="92"/>
      <c r="J63" s="92"/>
      <c r="K63" s="92"/>
      <c r="L63" s="92"/>
      <c r="M63" s="92"/>
      <c r="N63" s="92"/>
      <c r="O63" s="92"/>
      <c r="P63" s="92"/>
      <c r="Q63" s="92"/>
      <c r="R63" s="92"/>
      <c r="S63" s="113"/>
      <c r="T63" s="113"/>
      <c r="U63" s="113"/>
      <c r="V63" s="113"/>
      <c r="W63" s="92"/>
    </row>
    <row r="64" spans="1:24" x14ac:dyDescent="0.25">
      <c r="H64" s="92"/>
      <c r="I64" s="92"/>
      <c r="J64" s="92"/>
      <c r="K64" s="92"/>
      <c r="L64" s="92"/>
      <c r="M64" s="92"/>
      <c r="N64" s="92"/>
      <c r="O64" s="92"/>
      <c r="P64" s="92"/>
      <c r="Q64" s="92"/>
      <c r="R64" s="92"/>
      <c r="S64" s="113"/>
      <c r="T64" s="113"/>
      <c r="U64" s="113"/>
      <c r="V64" s="113"/>
      <c r="W64" s="92"/>
    </row>
    <row r="65" spans="8:23" x14ac:dyDescent="0.25">
      <c r="H65" s="92"/>
      <c r="I65" s="92"/>
      <c r="J65" s="92"/>
      <c r="K65" s="92"/>
      <c r="L65" s="92"/>
      <c r="M65" s="92"/>
      <c r="N65" s="92"/>
      <c r="O65" s="92"/>
      <c r="P65" s="92"/>
      <c r="Q65" s="92"/>
      <c r="R65" s="92"/>
      <c r="S65" s="113"/>
      <c r="T65" s="113"/>
      <c r="U65" s="113"/>
      <c r="V65" s="113"/>
      <c r="W65" s="92"/>
    </row>
    <row r="66" spans="8:23" ht="18.75" x14ac:dyDescent="0.3">
      <c r="H66" s="92"/>
      <c r="I66" s="92"/>
      <c r="J66" s="92"/>
      <c r="K66" s="92"/>
      <c r="L66" s="92"/>
      <c r="M66" s="92"/>
      <c r="N66" s="92"/>
      <c r="O66" s="92"/>
      <c r="P66" s="92"/>
      <c r="Q66" s="92"/>
      <c r="R66" s="92"/>
      <c r="S66" s="114" t="s">
        <v>393</v>
      </c>
      <c r="T66" s="114"/>
      <c r="U66" s="114"/>
      <c r="V66" s="114"/>
      <c r="W66" s="92"/>
    </row>
    <row r="67" spans="8:23" x14ac:dyDescent="0.25">
      <c r="H67" s="92"/>
      <c r="I67" s="92"/>
      <c r="J67" s="92"/>
      <c r="K67" s="92"/>
      <c r="L67" s="92"/>
      <c r="M67" s="92"/>
      <c r="N67" s="92"/>
      <c r="O67" s="92"/>
      <c r="P67" s="92"/>
      <c r="Q67" s="92"/>
      <c r="R67" s="92"/>
      <c r="S67" s="92"/>
      <c r="T67" s="92"/>
      <c r="U67" s="92"/>
      <c r="V67" s="92"/>
      <c r="W67" s="92"/>
    </row>
    <row r="68" spans="8:23" x14ac:dyDescent="0.25">
      <c r="H68" s="92"/>
      <c r="I68" s="92"/>
      <c r="J68" s="92"/>
      <c r="K68" s="92"/>
      <c r="L68" s="92"/>
      <c r="M68" s="92"/>
      <c r="N68" s="92"/>
      <c r="O68" s="92"/>
      <c r="P68" s="92"/>
      <c r="Q68" s="92"/>
      <c r="R68" s="92"/>
      <c r="S68" s="92"/>
      <c r="T68" s="92"/>
      <c r="U68" s="92"/>
      <c r="V68" s="92"/>
      <c r="W68" s="92"/>
    </row>
    <row r="69" spans="8:23" x14ac:dyDescent="0.25">
      <c r="H69" s="92"/>
      <c r="I69" s="92"/>
      <c r="J69" s="92"/>
      <c r="K69" s="92"/>
      <c r="L69" s="92"/>
      <c r="M69" s="92"/>
      <c r="N69" s="92"/>
      <c r="O69" s="92"/>
      <c r="P69" s="92"/>
      <c r="Q69" s="92"/>
      <c r="R69" s="92"/>
      <c r="S69" s="92"/>
      <c r="T69" s="92"/>
      <c r="U69" s="92"/>
      <c r="V69" s="92"/>
      <c r="W69" s="92"/>
    </row>
    <row r="70" spans="8:23" x14ac:dyDescent="0.25">
      <c r="H70" s="92"/>
      <c r="I70" s="92"/>
      <c r="J70" s="92"/>
      <c r="K70" s="92"/>
      <c r="L70" s="92"/>
      <c r="M70" s="92"/>
      <c r="N70" s="92"/>
      <c r="O70" s="92"/>
      <c r="P70" s="92"/>
      <c r="Q70" s="92"/>
      <c r="R70" s="92"/>
      <c r="S70" s="92"/>
      <c r="T70" s="92"/>
      <c r="U70" s="92"/>
      <c r="V70" s="92"/>
      <c r="W70" s="92"/>
    </row>
    <row r="71" spans="8:23" x14ac:dyDescent="0.25">
      <c r="H71" s="92"/>
      <c r="I71" s="92"/>
      <c r="J71" s="92"/>
      <c r="K71" s="92"/>
      <c r="L71" s="92"/>
      <c r="M71" s="92"/>
      <c r="N71" s="92"/>
      <c r="O71" s="92"/>
      <c r="P71" s="92"/>
      <c r="Q71" s="92"/>
      <c r="R71" s="92"/>
      <c r="S71" s="92"/>
      <c r="T71" s="92"/>
      <c r="U71" s="92"/>
      <c r="V71" s="92"/>
      <c r="W71" s="92"/>
    </row>
    <row r="72" spans="8:23" x14ac:dyDescent="0.25">
      <c r="H72" s="92"/>
      <c r="I72" s="92"/>
      <c r="J72" s="92"/>
      <c r="K72" s="92"/>
      <c r="L72" s="92"/>
      <c r="M72" s="92"/>
      <c r="N72" s="92"/>
      <c r="O72" s="92"/>
      <c r="P72" s="92"/>
      <c r="Q72" s="92"/>
      <c r="R72" s="92"/>
      <c r="S72" s="92"/>
      <c r="T72" s="92"/>
      <c r="U72" s="92"/>
      <c r="V72" s="92"/>
      <c r="W72" s="92"/>
    </row>
    <row r="73" spans="8:23" x14ac:dyDescent="0.25">
      <c r="H73" s="92"/>
      <c r="I73" s="92"/>
      <c r="J73" s="92"/>
      <c r="K73" s="92"/>
      <c r="L73" s="92"/>
      <c r="M73" s="92"/>
      <c r="N73" s="92"/>
      <c r="O73" s="92"/>
      <c r="P73" s="92"/>
      <c r="Q73" s="92"/>
      <c r="R73" s="92"/>
      <c r="S73" s="92"/>
      <c r="T73" s="92"/>
      <c r="U73" s="92"/>
      <c r="V73" s="92"/>
      <c r="W73" s="92"/>
    </row>
  </sheetData>
  <mergeCells count="49">
    <mergeCell ref="X4:X6"/>
    <mergeCell ref="B11:C11"/>
    <mergeCell ref="B13:C13"/>
    <mergeCell ref="B40:C40"/>
    <mergeCell ref="B37:C37"/>
    <mergeCell ref="B4:B6"/>
    <mergeCell ref="B14:C14"/>
    <mergeCell ref="B16:C16"/>
    <mergeCell ref="B19:C19"/>
    <mergeCell ref="B38:C38"/>
    <mergeCell ref="D5:G5"/>
    <mergeCell ref="B10:C10"/>
    <mergeCell ref="A1:F1"/>
    <mergeCell ref="A2:F2"/>
    <mergeCell ref="B43:C43"/>
    <mergeCell ref="B44:C44"/>
    <mergeCell ref="B46:C46"/>
    <mergeCell ref="A4:A6"/>
    <mergeCell ref="B8:C8"/>
    <mergeCell ref="A3:W3"/>
    <mergeCell ref="V1:W1"/>
    <mergeCell ref="B32:C32"/>
    <mergeCell ref="B35:C35"/>
    <mergeCell ref="P5:S5"/>
    <mergeCell ref="T5:W5"/>
    <mergeCell ref="D4:W4"/>
    <mergeCell ref="B55:C55"/>
    <mergeCell ref="B50:C50"/>
    <mergeCell ref="B52:C52"/>
    <mergeCell ref="B53:C53"/>
    <mergeCell ref="B41:C41"/>
    <mergeCell ref="B47:C47"/>
    <mergeCell ref="B49:C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opLeftCell="A9" workbookViewId="0">
      <selection activeCell="Q18" sqref="Q18"/>
    </sheetView>
  </sheetViews>
  <sheetFormatPr defaultRowHeight="15" x14ac:dyDescent="0.25"/>
  <cols>
    <col min="1" max="1" width="5.140625" customWidth="1"/>
    <col min="2" max="2" width="29.85546875" customWidth="1"/>
    <col min="3" max="3" width="9.28515625" customWidth="1"/>
    <col min="4" max="4" width="7.85546875" customWidth="1"/>
    <col min="5" max="5" width="8.28515625" customWidth="1"/>
    <col min="6" max="6" width="7.140625" customWidth="1"/>
    <col min="7" max="7" width="8.28515625" customWidth="1"/>
    <col min="8" max="8" width="8.42578125" customWidth="1"/>
    <col min="9" max="10" width="7.5703125" customWidth="1"/>
    <col min="11" max="11" width="8.5703125" customWidth="1"/>
    <col min="12" max="12" width="8.42578125" customWidth="1"/>
    <col min="13" max="14" width="7.85546875" customWidth="1"/>
    <col min="15" max="15" width="8.140625" customWidth="1"/>
    <col min="17" max="17" width="21.42578125" customWidth="1"/>
  </cols>
  <sheetData>
    <row r="1" spans="1:15" x14ac:dyDescent="0.25">
      <c r="A1" s="296" t="s">
        <v>371</v>
      </c>
      <c r="B1" s="296"/>
      <c r="C1" s="69"/>
      <c r="D1" s="69"/>
      <c r="E1" s="69"/>
      <c r="F1" s="69"/>
      <c r="G1" s="69"/>
      <c r="H1" s="69"/>
      <c r="I1" s="69"/>
      <c r="J1" s="69"/>
      <c r="K1" s="69"/>
      <c r="M1" s="67"/>
      <c r="N1" s="67"/>
      <c r="O1" s="67" t="s">
        <v>19</v>
      </c>
    </row>
    <row r="2" spans="1:15" x14ac:dyDescent="0.25">
      <c r="A2" s="296" t="s">
        <v>372</v>
      </c>
      <c r="B2" s="296"/>
      <c r="C2" s="69"/>
      <c r="D2" s="69"/>
      <c r="E2" s="69"/>
      <c r="F2" s="69"/>
      <c r="G2" s="69"/>
      <c r="H2" s="69"/>
      <c r="I2" s="69"/>
      <c r="J2" s="69"/>
      <c r="K2" s="69"/>
      <c r="M2" s="67"/>
      <c r="N2" s="67"/>
      <c r="O2" s="67"/>
    </row>
    <row r="3" spans="1:15" ht="45" customHeight="1" x14ac:dyDescent="0.25">
      <c r="A3" s="303" t="s">
        <v>470</v>
      </c>
      <c r="B3" s="303"/>
      <c r="C3" s="303"/>
      <c r="D3" s="303"/>
      <c r="E3" s="303"/>
      <c r="F3" s="303"/>
      <c r="G3" s="303"/>
      <c r="H3" s="303"/>
      <c r="I3" s="303"/>
      <c r="J3" s="303"/>
      <c r="K3" s="303"/>
      <c r="L3" s="303"/>
      <c r="M3" s="303"/>
      <c r="N3" s="303"/>
      <c r="O3" s="303"/>
    </row>
    <row r="4" spans="1:15" x14ac:dyDescent="0.25">
      <c r="C4" s="304"/>
      <c r="D4" s="304"/>
      <c r="E4" s="304"/>
      <c r="F4" s="304"/>
      <c r="G4" s="304"/>
      <c r="H4" s="304"/>
      <c r="I4" s="304"/>
      <c r="J4" s="304"/>
      <c r="K4" s="304"/>
      <c r="L4" s="304"/>
      <c r="M4" s="304"/>
    </row>
    <row r="5" spans="1:15" s="1" customFormat="1" ht="30.75" customHeight="1" x14ac:dyDescent="0.2">
      <c r="A5" s="312" t="s">
        <v>15</v>
      </c>
      <c r="B5" s="312" t="s">
        <v>184</v>
      </c>
      <c r="C5" s="294" t="s">
        <v>2</v>
      </c>
      <c r="D5" s="294"/>
      <c r="E5" s="294"/>
      <c r="F5" s="294" t="s">
        <v>13</v>
      </c>
      <c r="G5" s="294"/>
      <c r="H5" s="294"/>
      <c r="I5" s="294"/>
      <c r="J5" s="294" t="s">
        <v>3</v>
      </c>
      <c r="K5" s="294"/>
      <c r="L5" s="294"/>
      <c r="M5" s="312" t="s">
        <v>11</v>
      </c>
      <c r="N5" s="312" t="s">
        <v>12</v>
      </c>
      <c r="O5" s="312" t="s">
        <v>65</v>
      </c>
    </row>
    <row r="6" spans="1:15" s="1" customFormat="1" ht="21.75" customHeight="1" x14ac:dyDescent="0.2">
      <c r="A6" s="313"/>
      <c r="B6" s="313"/>
      <c r="C6" s="294" t="s">
        <v>4</v>
      </c>
      <c r="D6" s="379" t="s">
        <v>5</v>
      </c>
      <c r="E6" s="379"/>
      <c r="F6" s="294" t="s">
        <v>4</v>
      </c>
      <c r="G6" s="376" t="s">
        <v>5</v>
      </c>
      <c r="H6" s="377"/>
      <c r="I6" s="378"/>
      <c r="J6" s="294" t="s">
        <v>4</v>
      </c>
      <c r="K6" s="379" t="s">
        <v>5</v>
      </c>
      <c r="L6" s="379"/>
      <c r="M6" s="313"/>
      <c r="N6" s="313"/>
      <c r="O6" s="313"/>
    </row>
    <row r="7" spans="1:15" s="1" customFormat="1" ht="99.75" x14ac:dyDescent="0.2">
      <c r="A7" s="314"/>
      <c r="B7" s="314"/>
      <c r="C7" s="294"/>
      <c r="D7" s="66" t="s">
        <v>6</v>
      </c>
      <c r="E7" s="66" t="s">
        <v>7</v>
      </c>
      <c r="F7" s="294"/>
      <c r="G7" s="66" t="s">
        <v>14</v>
      </c>
      <c r="H7" s="66" t="s">
        <v>8</v>
      </c>
      <c r="I7" s="66" t="s">
        <v>9</v>
      </c>
      <c r="J7" s="294"/>
      <c r="K7" s="66" t="s">
        <v>10</v>
      </c>
      <c r="L7" s="66" t="s">
        <v>185</v>
      </c>
      <c r="M7" s="314"/>
      <c r="N7" s="314"/>
      <c r="O7" s="314"/>
    </row>
    <row r="8" spans="1:15" s="65" customFormat="1" x14ac:dyDescent="0.25">
      <c r="A8" s="11" t="s">
        <v>44</v>
      </c>
      <c r="B8" s="11" t="s">
        <v>56</v>
      </c>
      <c r="C8" s="19" t="s">
        <v>64</v>
      </c>
      <c r="D8" s="11">
        <v>2</v>
      </c>
      <c r="E8" s="11">
        <v>3</v>
      </c>
      <c r="F8" s="220">
        <v>4</v>
      </c>
      <c r="G8" s="11">
        <v>5</v>
      </c>
      <c r="H8" s="11">
        <v>6</v>
      </c>
      <c r="I8" s="11">
        <v>7</v>
      </c>
      <c r="J8" s="220">
        <v>8</v>
      </c>
      <c r="K8" s="11">
        <v>9</v>
      </c>
      <c r="L8" s="11">
        <v>10</v>
      </c>
      <c r="M8" s="220">
        <v>11</v>
      </c>
      <c r="N8" s="11">
        <v>12</v>
      </c>
      <c r="O8" s="11">
        <v>13</v>
      </c>
    </row>
    <row r="9" spans="1:15" ht="18.75" customHeight="1" x14ac:dyDescent="0.25">
      <c r="A9" s="66" t="s">
        <v>17</v>
      </c>
      <c r="B9" s="300" t="s">
        <v>45</v>
      </c>
      <c r="C9" s="301"/>
      <c r="D9" s="301"/>
      <c r="E9" s="301"/>
      <c r="F9" s="301"/>
      <c r="G9" s="301"/>
      <c r="H9" s="301"/>
      <c r="I9" s="301"/>
      <c r="J9" s="301"/>
      <c r="K9" s="301"/>
      <c r="L9" s="301"/>
      <c r="M9" s="301"/>
      <c r="N9" s="301"/>
      <c r="O9" s="302"/>
    </row>
    <row r="10" spans="1:15" x14ac:dyDescent="0.25">
      <c r="A10" s="4">
        <v>1</v>
      </c>
      <c r="B10" s="5" t="s">
        <v>448</v>
      </c>
      <c r="C10" s="5">
        <f>D10+E10</f>
        <v>253</v>
      </c>
      <c r="D10" s="244">
        <v>26</v>
      </c>
      <c r="E10" s="244">
        <v>227</v>
      </c>
      <c r="F10" s="5">
        <f>G10+H10+I10</f>
        <v>237</v>
      </c>
      <c r="G10" s="246">
        <v>208</v>
      </c>
      <c r="H10" s="246">
        <v>19</v>
      </c>
      <c r="I10" s="245">
        <v>10</v>
      </c>
      <c r="J10" s="5">
        <f>K10+L10</f>
        <v>16</v>
      </c>
      <c r="K10" s="248">
        <v>16</v>
      </c>
      <c r="L10" s="247">
        <v>0</v>
      </c>
      <c r="M10" s="248">
        <v>0</v>
      </c>
      <c r="N10" s="75">
        <v>5</v>
      </c>
      <c r="O10" s="75"/>
    </row>
    <row r="11" spans="1:15" x14ac:dyDescent="0.25">
      <c r="A11" s="4">
        <v>2</v>
      </c>
      <c r="B11" s="5" t="s">
        <v>464</v>
      </c>
      <c r="C11" s="5">
        <f>D11+E11</f>
        <v>5</v>
      </c>
      <c r="D11" s="249">
        <v>0</v>
      </c>
      <c r="E11" s="249">
        <v>5</v>
      </c>
      <c r="F11" s="5">
        <f t="shared" ref="F11:F12" si="0">G11+H11+I11</f>
        <v>5</v>
      </c>
      <c r="G11" s="251">
        <v>5</v>
      </c>
      <c r="H11" s="251">
        <v>0</v>
      </c>
      <c r="I11" s="250">
        <v>0</v>
      </c>
      <c r="J11" s="5">
        <f t="shared" ref="J11:J12" si="1">K11+L11</f>
        <v>0</v>
      </c>
      <c r="K11" s="253">
        <v>0</v>
      </c>
      <c r="L11" s="252">
        <v>0</v>
      </c>
      <c r="M11" s="253">
        <v>0</v>
      </c>
      <c r="N11" s="75"/>
      <c r="O11" s="75">
        <v>4</v>
      </c>
    </row>
    <row r="12" spans="1:15" x14ac:dyDescent="0.25">
      <c r="A12" s="4">
        <v>3</v>
      </c>
      <c r="B12" s="5" t="s">
        <v>450</v>
      </c>
      <c r="C12" s="5">
        <f>D12+E12</f>
        <v>5236</v>
      </c>
      <c r="D12" s="259">
        <v>1803</v>
      </c>
      <c r="E12" s="259">
        <v>3433</v>
      </c>
      <c r="F12" s="5">
        <f t="shared" si="0"/>
        <v>4166</v>
      </c>
      <c r="G12" s="261">
        <v>2528</v>
      </c>
      <c r="H12" s="261">
        <v>1495</v>
      </c>
      <c r="I12" s="260">
        <v>143</v>
      </c>
      <c r="J12" s="5">
        <f t="shared" si="1"/>
        <v>1051</v>
      </c>
      <c r="K12" s="263">
        <v>922</v>
      </c>
      <c r="L12" s="262">
        <v>129</v>
      </c>
      <c r="M12" s="263">
        <v>19</v>
      </c>
      <c r="N12" s="264">
        <v>528</v>
      </c>
      <c r="O12" s="75">
        <v>1753</v>
      </c>
    </row>
    <row r="13" spans="1:15" x14ac:dyDescent="0.25">
      <c r="A13" s="4">
        <v>4</v>
      </c>
      <c r="B13" s="5" t="s">
        <v>451</v>
      </c>
      <c r="C13" s="5">
        <f t="shared" ref="C13:C19" si="2">D13+E13</f>
        <v>43</v>
      </c>
      <c r="D13" s="259">
        <v>1</v>
      </c>
      <c r="E13" s="259">
        <v>42</v>
      </c>
      <c r="F13" s="5">
        <f t="shared" ref="F13:F23" si="3">G13+H13+I13</f>
        <v>43</v>
      </c>
      <c r="G13" s="261">
        <v>32</v>
      </c>
      <c r="H13" s="261">
        <v>11</v>
      </c>
      <c r="I13" s="260">
        <v>0</v>
      </c>
      <c r="J13" s="5">
        <f t="shared" ref="J13:J23" si="4">K13+L13</f>
        <v>0</v>
      </c>
      <c r="K13" s="263">
        <v>0</v>
      </c>
      <c r="L13" s="262">
        <v>0</v>
      </c>
      <c r="M13" s="263">
        <v>0</v>
      </c>
      <c r="N13" s="75"/>
      <c r="O13" s="87">
        <v>27</v>
      </c>
    </row>
    <row r="14" spans="1:15" x14ac:dyDescent="0.25">
      <c r="A14" s="4">
        <v>5</v>
      </c>
      <c r="B14" s="5" t="s">
        <v>452</v>
      </c>
      <c r="C14" s="5">
        <f t="shared" si="2"/>
        <v>41</v>
      </c>
      <c r="D14" s="259">
        <v>0</v>
      </c>
      <c r="E14" s="259">
        <v>41</v>
      </c>
      <c r="F14" s="5">
        <f t="shared" si="3"/>
        <v>40</v>
      </c>
      <c r="G14" s="261">
        <v>37</v>
      </c>
      <c r="H14" s="261">
        <v>1</v>
      </c>
      <c r="I14" s="260">
        <v>2</v>
      </c>
      <c r="J14" s="5">
        <f t="shared" si="4"/>
        <v>1</v>
      </c>
      <c r="K14" s="263">
        <v>1</v>
      </c>
      <c r="L14" s="262">
        <v>0</v>
      </c>
      <c r="M14" s="263">
        <v>0</v>
      </c>
      <c r="N14" s="75"/>
      <c r="O14" s="75">
        <v>31</v>
      </c>
    </row>
    <row r="15" spans="1:15" x14ac:dyDescent="0.25">
      <c r="A15" s="4">
        <v>6</v>
      </c>
      <c r="B15" s="5" t="s">
        <v>453</v>
      </c>
      <c r="C15" s="5">
        <f t="shared" si="2"/>
        <v>40</v>
      </c>
      <c r="D15" s="265">
        <v>6</v>
      </c>
      <c r="E15" s="265">
        <v>34</v>
      </c>
      <c r="F15" s="5">
        <f t="shared" si="3"/>
        <v>36</v>
      </c>
      <c r="G15" s="267">
        <v>32</v>
      </c>
      <c r="H15" s="267">
        <v>4</v>
      </c>
      <c r="I15" s="266">
        <v>0</v>
      </c>
      <c r="J15" s="5">
        <f t="shared" si="4"/>
        <v>4</v>
      </c>
      <c r="K15" s="269">
        <v>4</v>
      </c>
      <c r="L15" s="268">
        <v>0</v>
      </c>
      <c r="M15" s="269">
        <v>0</v>
      </c>
      <c r="N15" s="270">
        <v>1</v>
      </c>
      <c r="O15" s="75">
        <v>0</v>
      </c>
    </row>
    <row r="16" spans="1:15" x14ac:dyDescent="0.25">
      <c r="A16" s="4">
        <v>7</v>
      </c>
      <c r="B16" s="5" t="s">
        <v>461</v>
      </c>
      <c r="C16" s="5">
        <f t="shared" si="2"/>
        <v>5</v>
      </c>
      <c r="D16" s="265">
        <v>0</v>
      </c>
      <c r="E16" s="265">
        <v>5</v>
      </c>
      <c r="F16" s="5">
        <f t="shared" si="3"/>
        <v>5</v>
      </c>
      <c r="G16" s="267">
        <v>4</v>
      </c>
      <c r="H16" s="267">
        <v>1</v>
      </c>
      <c r="I16" s="266">
        <v>0</v>
      </c>
      <c r="J16" s="5">
        <f t="shared" si="4"/>
        <v>0</v>
      </c>
      <c r="K16" s="269">
        <v>0</v>
      </c>
      <c r="L16" s="268">
        <v>0</v>
      </c>
      <c r="M16" s="269">
        <v>0</v>
      </c>
      <c r="N16" s="270">
        <v>0</v>
      </c>
      <c r="O16" s="75">
        <v>1</v>
      </c>
    </row>
    <row r="17" spans="1:18" x14ac:dyDescent="0.25">
      <c r="A17" s="4">
        <v>8</v>
      </c>
      <c r="B17" s="5" t="s">
        <v>455</v>
      </c>
      <c r="C17" s="5">
        <f t="shared" si="2"/>
        <v>277</v>
      </c>
      <c r="D17" s="265">
        <v>5</v>
      </c>
      <c r="E17" s="265">
        <v>272</v>
      </c>
      <c r="F17" s="5">
        <f t="shared" si="3"/>
        <v>272</v>
      </c>
      <c r="G17" s="267">
        <v>259</v>
      </c>
      <c r="H17" s="267">
        <v>13</v>
      </c>
      <c r="I17" s="266">
        <v>0</v>
      </c>
      <c r="J17" s="5">
        <f t="shared" si="4"/>
        <v>5</v>
      </c>
      <c r="K17" s="269">
        <v>5</v>
      </c>
      <c r="L17" s="268">
        <v>0</v>
      </c>
      <c r="M17" s="269">
        <v>0</v>
      </c>
      <c r="N17" s="270">
        <v>0</v>
      </c>
      <c r="O17" s="75">
        <v>271</v>
      </c>
    </row>
    <row r="18" spans="1:18" x14ac:dyDescent="0.25">
      <c r="A18" s="4">
        <v>9</v>
      </c>
      <c r="B18" s="5" t="s">
        <v>456</v>
      </c>
      <c r="C18" s="5">
        <f t="shared" si="2"/>
        <v>10</v>
      </c>
      <c r="D18" s="265">
        <v>1</v>
      </c>
      <c r="E18" s="265">
        <v>9</v>
      </c>
      <c r="F18" s="5">
        <f t="shared" si="3"/>
        <v>9</v>
      </c>
      <c r="G18" s="267">
        <v>0</v>
      </c>
      <c r="H18" s="267">
        <v>6</v>
      </c>
      <c r="I18" s="266">
        <v>3</v>
      </c>
      <c r="J18" s="5">
        <f t="shared" si="4"/>
        <v>1</v>
      </c>
      <c r="K18" s="269">
        <v>1</v>
      </c>
      <c r="L18" s="268">
        <v>0</v>
      </c>
      <c r="M18" s="269">
        <v>0</v>
      </c>
      <c r="N18" s="270">
        <v>0</v>
      </c>
      <c r="O18" s="75">
        <v>0</v>
      </c>
    </row>
    <row r="19" spans="1:18" x14ac:dyDescent="0.25">
      <c r="A19" s="4">
        <v>10</v>
      </c>
      <c r="B19" s="5" t="s">
        <v>457</v>
      </c>
      <c r="C19" s="5">
        <f t="shared" si="2"/>
        <v>642</v>
      </c>
      <c r="D19" s="281">
        <v>4</v>
      </c>
      <c r="E19" s="281">
        <v>638</v>
      </c>
      <c r="F19" s="5">
        <f t="shared" si="3"/>
        <v>637</v>
      </c>
      <c r="G19" s="283">
        <v>283</v>
      </c>
      <c r="H19" s="283">
        <v>354</v>
      </c>
      <c r="I19" s="282">
        <v>0</v>
      </c>
      <c r="J19" s="5">
        <f t="shared" si="4"/>
        <v>5</v>
      </c>
      <c r="K19" s="285">
        <v>5</v>
      </c>
      <c r="L19" s="284">
        <v>0</v>
      </c>
      <c r="M19" s="285">
        <v>0</v>
      </c>
      <c r="N19" s="286">
        <v>3</v>
      </c>
      <c r="O19" s="75">
        <v>50</v>
      </c>
    </row>
    <row r="20" spans="1:18" x14ac:dyDescent="0.25">
      <c r="A20" s="4">
        <v>11</v>
      </c>
      <c r="B20" s="5" t="s">
        <v>458</v>
      </c>
      <c r="C20" s="5">
        <f>D20+E20</f>
        <v>16</v>
      </c>
      <c r="D20" s="281">
        <v>0</v>
      </c>
      <c r="E20" s="281">
        <v>16</v>
      </c>
      <c r="F20" s="5">
        <f t="shared" si="3"/>
        <v>16</v>
      </c>
      <c r="G20" s="283">
        <v>15</v>
      </c>
      <c r="H20" s="283">
        <v>1</v>
      </c>
      <c r="I20" s="282">
        <v>0</v>
      </c>
      <c r="J20" s="5">
        <f t="shared" si="4"/>
        <v>0</v>
      </c>
      <c r="K20" s="285">
        <v>0</v>
      </c>
      <c r="L20" s="284">
        <v>0</v>
      </c>
      <c r="M20" s="285">
        <v>0</v>
      </c>
      <c r="N20" s="286">
        <v>3</v>
      </c>
      <c r="O20" s="75">
        <v>15</v>
      </c>
    </row>
    <row r="21" spans="1:18" x14ac:dyDescent="0.25">
      <c r="A21" s="4">
        <v>12</v>
      </c>
      <c r="B21" s="5" t="s">
        <v>459</v>
      </c>
      <c r="C21" s="5">
        <f>D21+E21</f>
        <v>437</v>
      </c>
      <c r="D21" s="281">
        <v>12</v>
      </c>
      <c r="E21" s="281">
        <v>425</v>
      </c>
      <c r="F21" s="5">
        <f t="shared" si="3"/>
        <v>407</v>
      </c>
      <c r="G21" s="283">
        <v>337</v>
      </c>
      <c r="H21" s="283">
        <v>43</v>
      </c>
      <c r="I21" s="282">
        <v>27</v>
      </c>
      <c r="J21" s="5">
        <f t="shared" si="4"/>
        <v>28</v>
      </c>
      <c r="K21" s="285">
        <v>28</v>
      </c>
      <c r="L21" s="284">
        <v>0</v>
      </c>
      <c r="M21" s="285">
        <v>2</v>
      </c>
      <c r="N21" s="286">
        <v>21</v>
      </c>
      <c r="O21" s="75">
        <v>186</v>
      </c>
    </row>
    <row r="22" spans="1:18" x14ac:dyDescent="0.25">
      <c r="A22" s="4">
        <v>13</v>
      </c>
      <c r="B22" s="5" t="s">
        <v>460</v>
      </c>
      <c r="C22" s="5">
        <f>D22+E22</f>
        <v>10</v>
      </c>
      <c r="D22" s="281">
        <v>3</v>
      </c>
      <c r="E22" s="281">
        <v>7</v>
      </c>
      <c r="F22" s="5">
        <f t="shared" si="3"/>
        <v>7</v>
      </c>
      <c r="G22" s="283">
        <v>7</v>
      </c>
      <c r="H22" s="283">
        <v>0</v>
      </c>
      <c r="I22" s="282">
        <v>0</v>
      </c>
      <c r="J22" s="5">
        <f t="shared" si="4"/>
        <v>3</v>
      </c>
      <c r="K22" s="285">
        <v>3</v>
      </c>
      <c r="L22" s="284">
        <v>0</v>
      </c>
      <c r="M22" s="285">
        <v>0</v>
      </c>
      <c r="N22" s="286">
        <v>0</v>
      </c>
      <c r="O22" s="75">
        <v>6</v>
      </c>
    </row>
    <row r="23" spans="1:18" x14ac:dyDescent="0.25">
      <c r="A23" s="4">
        <v>14</v>
      </c>
      <c r="B23" s="5" t="s">
        <v>465</v>
      </c>
      <c r="C23" s="5">
        <f>D23+E23</f>
        <v>1</v>
      </c>
      <c r="D23" s="276">
        <v>0</v>
      </c>
      <c r="E23" s="276">
        <v>1</v>
      </c>
      <c r="F23" s="5">
        <f t="shared" si="3"/>
        <v>1</v>
      </c>
      <c r="G23" s="278">
        <v>1</v>
      </c>
      <c r="H23" s="278">
        <v>0</v>
      </c>
      <c r="I23" s="277">
        <v>0</v>
      </c>
      <c r="J23" s="5">
        <f t="shared" si="4"/>
        <v>0</v>
      </c>
      <c r="K23" s="280">
        <v>0</v>
      </c>
      <c r="L23" s="279">
        <v>0</v>
      </c>
      <c r="M23" s="280">
        <v>0</v>
      </c>
      <c r="N23" s="75">
        <v>0</v>
      </c>
      <c r="O23" s="75">
        <v>0</v>
      </c>
    </row>
    <row r="24" spans="1:18" x14ac:dyDescent="0.25">
      <c r="A24" s="4"/>
      <c r="B24" s="117" t="s">
        <v>443</v>
      </c>
      <c r="C24" s="165">
        <f>SUM(C10:C23)</f>
        <v>7016</v>
      </c>
      <c r="D24" s="165">
        <f t="shared" ref="D24:O24" si="5">SUM(D10:D23)</f>
        <v>1861</v>
      </c>
      <c r="E24" s="165">
        <f t="shared" si="5"/>
        <v>5155</v>
      </c>
      <c r="F24" s="165">
        <f t="shared" si="5"/>
        <v>5881</v>
      </c>
      <c r="G24" s="165">
        <f t="shared" si="5"/>
        <v>3748</v>
      </c>
      <c r="H24" s="165">
        <f t="shared" si="5"/>
        <v>1948</v>
      </c>
      <c r="I24" s="165">
        <f t="shared" si="5"/>
        <v>185</v>
      </c>
      <c r="J24" s="165">
        <f t="shared" si="5"/>
        <v>1114</v>
      </c>
      <c r="K24" s="165">
        <f t="shared" si="5"/>
        <v>985</v>
      </c>
      <c r="L24" s="165">
        <f t="shared" si="5"/>
        <v>129</v>
      </c>
      <c r="M24" s="165">
        <f t="shared" si="5"/>
        <v>21</v>
      </c>
      <c r="N24" s="165">
        <f t="shared" si="5"/>
        <v>561</v>
      </c>
      <c r="O24" s="165">
        <f t="shared" si="5"/>
        <v>2344</v>
      </c>
      <c r="Q24" s="229"/>
    </row>
    <row r="25" spans="1:18" ht="21.75" customHeight="1" x14ac:dyDescent="0.25">
      <c r="A25" s="66" t="s">
        <v>18</v>
      </c>
      <c r="B25" s="300" t="s">
        <v>42</v>
      </c>
      <c r="C25" s="301"/>
      <c r="D25" s="301"/>
      <c r="E25" s="301"/>
      <c r="F25" s="301"/>
      <c r="G25" s="301"/>
      <c r="H25" s="301"/>
      <c r="I25" s="301"/>
      <c r="J25" s="301"/>
      <c r="K25" s="301"/>
      <c r="L25" s="301"/>
      <c r="M25" s="301"/>
      <c r="N25" s="301"/>
      <c r="O25" s="302"/>
      <c r="Q25" s="228"/>
    </row>
    <row r="26" spans="1:18" x14ac:dyDescent="0.25">
      <c r="A26" s="6">
        <v>1</v>
      </c>
      <c r="B26" s="5" t="s">
        <v>397</v>
      </c>
      <c r="C26" s="5">
        <f>D26+E26</f>
        <v>2443</v>
      </c>
      <c r="D26" s="254">
        <v>15</v>
      </c>
      <c r="E26" s="254">
        <v>2428</v>
      </c>
      <c r="F26" s="89">
        <f>G26+H26+I26</f>
        <v>2118</v>
      </c>
      <c r="G26" s="256">
        <v>238</v>
      </c>
      <c r="H26" s="256">
        <v>1880</v>
      </c>
      <c r="I26" s="255">
        <v>0</v>
      </c>
      <c r="J26" s="91">
        <f t="shared" ref="J26:J32" si="6">K26+L26</f>
        <v>325</v>
      </c>
      <c r="K26" s="258">
        <v>325</v>
      </c>
      <c r="L26" s="257">
        <v>0</v>
      </c>
      <c r="M26" s="258">
        <v>0</v>
      </c>
      <c r="N26" s="76">
        <v>0</v>
      </c>
      <c r="O26" s="75">
        <v>0</v>
      </c>
      <c r="Q26" s="228"/>
    </row>
    <row r="27" spans="1:18" x14ac:dyDescent="0.25">
      <c r="A27" s="6">
        <v>2</v>
      </c>
      <c r="B27" s="5" t="s">
        <v>396</v>
      </c>
      <c r="C27" s="5">
        <f>D27+E27</f>
        <v>13</v>
      </c>
      <c r="D27" s="239">
        <v>0</v>
      </c>
      <c r="E27" s="239">
        <v>13</v>
      </c>
      <c r="F27" s="89">
        <f>G27+H27+I27</f>
        <v>13</v>
      </c>
      <c r="G27" s="241">
        <v>13</v>
      </c>
      <c r="H27" s="241">
        <v>0</v>
      </c>
      <c r="I27" s="240">
        <v>0</v>
      </c>
      <c r="J27" s="91">
        <f t="shared" si="6"/>
        <v>0</v>
      </c>
      <c r="K27" s="243">
        <v>0</v>
      </c>
      <c r="L27" s="242">
        <v>0</v>
      </c>
      <c r="M27" s="243">
        <v>0</v>
      </c>
      <c r="N27" s="75"/>
      <c r="O27" s="75"/>
      <c r="Q27" s="228"/>
    </row>
    <row r="28" spans="1:18" x14ac:dyDescent="0.25">
      <c r="A28" s="6">
        <v>3</v>
      </c>
      <c r="B28" s="5" t="s">
        <v>34</v>
      </c>
      <c r="C28" s="5">
        <f t="shared" ref="C28:C32" si="7">D28+E28</f>
        <v>7124</v>
      </c>
      <c r="D28" s="82">
        <v>208</v>
      </c>
      <c r="E28" s="82">
        <v>6916</v>
      </c>
      <c r="F28" s="89">
        <f t="shared" ref="F28:F32" si="8">G28+H28+I28</f>
        <v>6937</v>
      </c>
      <c r="G28" s="82">
        <v>0</v>
      </c>
      <c r="H28" s="82">
        <v>6937</v>
      </c>
      <c r="I28" s="83">
        <v>0</v>
      </c>
      <c r="J28" s="91">
        <f t="shared" si="6"/>
        <v>187</v>
      </c>
      <c r="K28" s="82">
        <v>187</v>
      </c>
      <c r="L28" s="83">
        <v>0</v>
      </c>
      <c r="M28" s="82">
        <v>0</v>
      </c>
      <c r="N28" s="82">
        <v>0</v>
      </c>
      <c r="O28" s="75">
        <v>3391</v>
      </c>
      <c r="Q28" s="228"/>
    </row>
    <row r="29" spans="1:18" x14ac:dyDescent="0.25">
      <c r="A29" s="6">
        <v>4</v>
      </c>
      <c r="B29" s="5" t="s">
        <v>35</v>
      </c>
      <c r="C29" s="5">
        <f>D29+E29</f>
        <v>387</v>
      </c>
      <c r="D29" s="271">
        <v>0</v>
      </c>
      <c r="E29" s="271">
        <v>387</v>
      </c>
      <c r="F29" s="89">
        <f t="shared" si="8"/>
        <v>387</v>
      </c>
      <c r="G29" s="273">
        <v>387</v>
      </c>
      <c r="H29" s="273">
        <v>0</v>
      </c>
      <c r="I29" s="272">
        <v>0</v>
      </c>
      <c r="J29" s="91">
        <f t="shared" si="6"/>
        <v>0</v>
      </c>
      <c r="K29" s="275">
        <v>0</v>
      </c>
      <c r="L29" s="274">
        <v>0</v>
      </c>
      <c r="M29" s="275">
        <v>0</v>
      </c>
      <c r="N29" s="76"/>
      <c r="O29" s="75"/>
      <c r="Q29" s="228"/>
    </row>
    <row r="30" spans="1:18" x14ac:dyDescent="0.25">
      <c r="A30" s="6">
        <v>5</v>
      </c>
      <c r="B30" s="5" t="s">
        <v>36</v>
      </c>
      <c r="C30" s="5">
        <f t="shared" si="7"/>
        <v>597</v>
      </c>
      <c r="D30" s="207">
        <v>9</v>
      </c>
      <c r="E30" s="207">
        <v>588</v>
      </c>
      <c r="F30" s="89">
        <f t="shared" si="8"/>
        <v>573</v>
      </c>
      <c r="G30" s="209">
        <v>527</v>
      </c>
      <c r="H30" s="209">
        <v>35</v>
      </c>
      <c r="I30" s="208">
        <v>11</v>
      </c>
      <c r="J30" s="91">
        <f t="shared" si="6"/>
        <v>24</v>
      </c>
      <c r="K30" s="211">
        <v>24</v>
      </c>
      <c r="L30" s="210">
        <v>0</v>
      </c>
      <c r="M30" s="211">
        <v>0</v>
      </c>
      <c r="N30" s="75">
        <v>27</v>
      </c>
      <c r="O30" s="75">
        <v>0</v>
      </c>
      <c r="Q30" s="228"/>
    </row>
    <row r="31" spans="1:18" x14ac:dyDescent="0.25">
      <c r="A31" s="6">
        <v>6</v>
      </c>
      <c r="B31" s="5" t="s">
        <v>37</v>
      </c>
      <c r="C31" s="5">
        <f t="shared" si="7"/>
        <v>450</v>
      </c>
      <c r="D31" s="75">
        <v>8</v>
      </c>
      <c r="E31" s="75">
        <v>442</v>
      </c>
      <c r="F31" s="89">
        <f t="shared" si="8"/>
        <v>409</v>
      </c>
      <c r="G31" s="75">
        <v>409</v>
      </c>
      <c r="H31" s="75">
        <v>0</v>
      </c>
      <c r="I31" s="76">
        <v>0</v>
      </c>
      <c r="J31" s="91">
        <f t="shared" si="6"/>
        <v>41</v>
      </c>
      <c r="K31" s="75">
        <v>41</v>
      </c>
      <c r="L31" s="76">
        <v>0</v>
      </c>
      <c r="M31" s="75">
        <v>0</v>
      </c>
      <c r="N31" s="75">
        <v>3</v>
      </c>
      <c r="O31" s="75">
        <v>0</v>
      </c>
      <c r="Q31" s="228"/>
    </row>
    <row r="32" spans="1:18" x14ac:dyDescent="0.25">
      <c r="A32" s="6">
        <v>7</v>
      </c>
      <c r="B32" s="5" t="s">
        <v>445</v>
      </c>
      <c r="C32" s="5">
        <f t="shared" si="7"/>
        <v>4971</v>
      </c>
      <c r="D32" s="75">
        <v>43</v>
      </c>
      <c r="E32" s="75">
        <v>4928</v>
      </c>
      <c r="F32" s="89">
        <f t="shared" si="8"/>
        <v>4730</v>
      </c>
      <c r="G32" s="75">
        <v>0</v>
      </c>
      <c r="H32" s="75">
        <v>4730</v>
      </c>
      <c r="I32" s="76">
        <v>0</v>
      </c>
      <c r="J32" s="91">
        <f t="shared" si="6"/>
        <v>241</v>
      </c>
      <c r="K32" s="75">
        <v>241</v>
      </c>
      <c r="L32" s="76">
        <v>0</v>
      </c>
      <c r="M32" s="75">
        <v>0</v>
      </c>
      <c r="N32" s="75">
        <v>37</v>
      </c>
      <c r="O32" s="75">
        <v>0</v>
      </c>
      <c r="Q32" s="222"/>
      <c r="R32" s="222"/>
    </row>
    <row r="33" spans="1:24" s="164" customFormat="1" x14ac:dyDescent="0.25">
      <c r="A33" s="68"/>
      <c r="B33" s="8" t="s">
        <v>400</v>
      </c>
      <c r="C33" s="8">
        <f>SUM(C26:C32)</f>
        <v>15985</v>
      </c>
      <c r="D33" s="8">
        <f t="shared" ref="D33:O33" si="9">SUM(D26:D32)</f>
        <v>283</v>
      </c>
      <c r="E33" s="8">
        <f t="shared" si="9"/>
        <v>15702</v>
      </c>
      <c r="F33" s="8">
        <f t="shared" si="9"/>
        <v>15167</v>
      </c>
      <c r="G33" s="8">
        <f t="shared" si="9"/>
        <v>1574</v>
      </c>
      <c r="H33" s="8">
        <f t="shared" si="9"/>
        <v>13582</v>
      </c>
      <c r="I33" s="8">
        <f t="shared" si="9"/>
        <v>11</v>
      </c>
      <c r="J33" s="8">
        <f t="shared" si="9"/>
        <v>818</v>
      </c>
      <c r="K33" s="8">
        <f t="shared" si="9"/>
        <v>818</v>
      </c>
      <c r="L33" s="8">
        <f t="shared" si="9"/>
        <v>0</v>
      </c>
      <c r="M33" s="8">
        <f t="shared" si="9"/>
        <v>0</v>
      </c>
      <c r="N33" s="8">
        <f t="shared" si="9"/>
        <v>67</v>
      </c>
      <c r="O33" s="8">
        <f t="shared" si="9"/>
        <v>3391</v>
      </c>
    </row>
    <row r="34" spans="1:24" x14ac:dyDescent="0.25">
      <c r="A34" s="5"/>
      <c r="B34" s="68" t="s">
        <v>38</v>
      </c>
      <c r="C34" s="165">
        <f t="shared" ref="C34:O34" si="10">C33+C24</f>
        <v>23001</v>
      </c>
      <c r="D34" s="165">
        <f t="shared" si="10"/>
        <v>2144</v>
      </c>
      <c r="E34" s="165">
        <f t="shared" si="10"/>
        <v>20857</v>
      </c>
      <c r="F34" s="165">
        <f t="shared" si="10"/>
        <v>21048</v>
      </c>
      <c r="G34" s="165">
        <f t="shared" si="10"/>
        <v>5322</v>
      </c>
      <c r="H34" s="165">
        <f t="shared" si="10"/>
        <v>15530</v>
      </c>
      <c r="I34" s="165">
        <f t="shared" si="10"/>
        <v>196</v>
      </c>
      <c r="J34" s="165">
        <f t="shared" si="10"/>
        <v>1932</v>
      </c>
      <c r="K34" s="165">
        <f t="shared" si="10"/>
        <v>1803</v>
      </c>
      <c r="L34" s="165">
        <f t="shared" si="10"/>
        <v>129</v>
      </c>
      <c r="M34" s="165">
        <f t="shared" si="10"/>
        <v>21</v>
      </c>
      <c r="N34" s="165">
        <f t="shared" si="10"/>
        <v>628</v>
      </c>
      <c r="O34" s="165">
        <f t="shared" si="10"/>
        <v>5735</v>
      </c>
      <c r="S34" s="228"/>
      <c r="T34" s="228"/>
      <c r="U34" s="228"/>
      <c r="V34" s="228"/>
      <c r="W34" s="228"/>
      <c r="X34" s="228"/>
    </row>
    <row r="35" spans="1:24" x14ac:dyDescent="0.25">
      <c r="A35" s="29"/>
      <c r="B35" s="42"/>
      <c r="C35" s="90"/>
      <c r="D35" s="90"/>
      <c r="E35" s="90"/>
      <c r="F35" s="90"/>
      <c r="G35" s="90">
        <f>G34+H34</f>
        <v>20852</v>
      </c>
      <c r="H35" s="90"/>
      <c r="I35" s="90"/>
      <c r="J35" s="90"/>
      <c r="K35" s="90"/>
      <c r="L35" s="90"/>
      <c r="M35" s="90"/>
      <c r="N35" s="90"/>
      <c r="O35" s="90"/>
      <c r="S35" s="230"/>
      <c r="T35" s="230"/>
      <c r="U35" s="230"/>
      <c r="V35" s="230"/>
      <c r="W35" s="230"/>
      <c r="X35" s="230"/>
    </row>
    <row r="36" spans="1:24" x14ac:dyDescent="0.25">
      <c r="F36" t="s">
        <v>390</v>
      </c>
      <c r="G36">
        <f>G35/F34*100</f>
        <v>99.068795134929687</v>
      </c>
      <c r="H36" t="s">
        <v>391</v>
      </c>
      <c r="S36" s="230"/>
      <c r="T36" s="225"/>
      <c r="U36" s="225"/>
      <c r="V36" s="230"/>
      <c r="W36" s="230"/>
      <c r="X36" s="230"/>
    </row>
    <row r="37" spans="1:24" x14ac:dyDescent="0.25">
      <c r="B37" s="70"/>
      <c r="C37" s="70"/>
      <c r="D37" s="70"/>
      <c r="E37" s="70"/>
      <c r="F37" s="70"/>
      <c r="G37" s="70"/>
      <c r="H37" s="70"/>
      <c r="I37" s="70"/>
      <c r="J37" s="70"/>
      <c r="K37" s="70"/>
      <c r="L37" s="70"/>
      <c r="M37" s="70"/>
      <c r="N37" s="70"/>
      <c r="O37" s="70"/>
      <c r="S37" s="230"/>
      <c r="T37" s="230"/>
      <c r="U37" s="230"/>
      <c r="V37" s="230"/>
      <c r="W37" s="230"/>
      <c r="X37" s="230"/>
    </row>
    <row r="38" spans="1:24" x14ac:dyDescent="0.25">
      <c r="S38" s="230"/>
      <c r="T38" s="230"/>
      <c r="U38" s="230"/>
      <c r="V38" s="230"/>
      <c r="W38" s="230"/>
      <c r="X38" s="230"/>
    </row>
  </sheetData>
  <mergeCells count="20">
    <mergeCell ref="B25:O25"/>
    <mergeCell ref="A1:B1"/>
    <mergeCell ref="A2:B2"/>
    <mergeCell ref="A3:O3"/>
    <mergeCell ref="C4:M4"/>
    <mergeCell ref="A5:A7"/>
    <mergeCell ref="B5:B7"/>
    <mergeCell ref="C5:E5"/>
    <mergeCell ref="F5:I5"/>
    <mergeCell ref="J5:L5"/>
    <mergeCell ref="M5:M7"/>
    <mergeCell ref="N5:N7"/>
    <mergeCell ref="O5:O7"/>
    <mergeCell ref="C6:C7"/>
    <mergeCell ref="D6:E6"/>
    <mergeCell ref="F6:F7"/>
    <mergeCell ref="G6:I6"/>
    <mergeCell ref="J6:J7"/>
    <mergeCell ref="K6:L6"/>
    <mergeCell ref="B9:O9"/>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93" zoomScaleNormal="93" workbookViewId="0">
      <pane xSplit="15" ySplit="1" topLeftCell="P8" activePane="bottomRight" state="frozen"/>
      <selection activeCell="A4" sqref="A4"/>
      <selection pane="topRight" activeCell="P4" sqref="P4"/>
      <selection pane="bottomLeft" activeCell="A5" sqref="A5"/>
      <selection pane="bottomRight" activeCell="G25" sqref="G25:I25"/>
    </sheetView>
  </sheetViews>
  <sheetFormatPr defaultRowHeight="15" x14ac:dyDescent="0.25"/>
  <cols>
    <col min="1" max="1" width="5.140625" customWidth="1"/>
    <col min="2" max="2" width="29.425781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311" t="s">
        <v>371</v>
      </c>
      <c r="B1" s="311"/>
      <c r="C1" s="69"/>
      <c r="D1" s="69"/>
      <c r="E1" s="69"/>
      <c r="F1" s="69"/>
      <c r="G1" s="69"/>
      <c r="H1" s="69"/>
      <c r="I1" s="69"/>
      <c r="J1" s="69"/>
      <c r="K1" s="69"/>
      <c r="M1" s="67"/>
      <c r="N1" s="310" t="s">
        <v>20</v>
      </c>
      <c r="O1" s="310"/>
    </row>
    <row r="2" spans="1:15" x14ac:dyDescent="0.25">
      <c r="A2" s="311" t="s">
        <v>372</v>
      </c>
      <c r="B2" s="311"/>
      <c r="C2" s="69"/>
      <c r="D2" s="69"/>
      <c r="E2" s="69"/>
      <c r="F2" s="69"/>
      <c r="G2" s="69"/>
      <c r="H2" s="69"/>
      <c r="I2" s="69"/>
      <c r="J2" s="69"/>
      <c r="K2" s="69"/>
      <c r="M2" s="67"/>
      <c r="N2" s="67"/>
      <c r="O2" s="67"/>
    </row>
    <row r="3" spans="1:15" ht="48.75" customHeight="1" x14ac:dyDescent="0.25">
      <c r="A3" s="303" t="s">
        <v>447</v>
      </c>
      <c r="B3" s="303"/>
      <c r="C3" s="303"/>
      <c r="D3" s="303"/>
      <c r="E3" s="303"/>
      <c r="F3" s="303"/>
      <c r="G3" s="303"/>
      <c r="H3" s="303"/>
      <c r="I3" s="303"/>
      <c r="J3" s="303"/>
      <c r="K3" s="303"/>
      <c r="L3" s="303"/>
      <c r="M3" s="303"/>
      <c r="N3" s="303"/>
      <c r="O3" s="303"/>
    </row>
    <row r="4" spans="1:15" ht="1.5" customHeight="1" x14ac:dyDescent="0.25">
      <c r="C4" s="304"/>
      <c r="D4" s="304"/>
      <c r="E4" s="304"/>
      <c r="F4" s="304"/>
      <c r="G4" s="304"/>
      <c r="H4" s="304"/>
      <c r="I4" s="304"/>
      <c r="J4" s="304"/>
      <c r="K4" s="304"/>
      <c r="L4" s="304"/>
      <c r="M4" s="304"/>
    </row>
    <row r="5" spans="1:15" s="1" customFormat="1" ht="30" customHeight="1" x14ac:dyDescent="0.2">
      <c r="A5" s="297" t="s">
        <v>15</v>
      </c>
      <c r="B5" s="297" t="s">
        <v>180</v>
      </c>
      <c r="C5" s="305" t="s">
        <v>2</v>
      </c>
      <c r="D5" s="305"/>
      <c r="E5" s="305"/>
      <c r="F5" s="305" t="s">
        <v>13</v>
      </c>
      <c r="G5" s="305"/>
      <c r="H5" s="305"/>
      <c r="I5" s="305"/>
      <c r="J5" s="305" t="s">
        <v>3</v>
      </c>
      <c r="K5" s="305"/>
      <c r="L5" s="305"/>
      <c r="M5" s="297" t="s">
        <v>11</v>
      </c>
      <c r="N5" s="297" t="s">
        <v>12</v>
      </c>
      <c r="O5" s="297" t="s">
        <v>65</v>
      </c>
    </row>
    <row r="6" spans="1:15" s="1" customFormat="1" ht="14.25" x14ac:dyDescent="0.2">
      <c r="A6" s="298"/>
      <c r="B6" s="298"/>
      <c r="C6" s="305" t="s">
        <v>4</v>
      </c>
      <c r="D6" s="309" t="s">
        <v>5</v>
      </c>
      <c r="E6" s="309"/>
      <c r="F6" s="305" t="s">
        <v>4</v>
      </c>
      <c r="G6" s="306" t="s">
        <v>5</v>
      </c>
      <c r="H6" s="307"/>
      <c r="I6" s="308"/>
      <c r="J6" s="305" t="s">
        <v>4</v>
      </c>
      <c r="K6" s="309" t="s">
        <v>5</v>
      </c>
      <c r="L6" s="309"/>
      <c r="M6" s="298"/>
      <c r="N6" s="298"/>
      <c r="O6" s="298"/>
    </row>
    <row r="7" spans="1:15" s="1" customFormat="1" ht="87.75" customHeight="1" x14ac:dyDescent="0.2">
      <c r="A7" s="299"/>
      <c r="B7" s="299"/>
      <c r="C7" s="305"/>
      <c r="D7" s="27" t="s">
        <v>6</v>
      </c>
      <c r="E7" s="27" t="s">
        <v>7</v>
      </c>
      <c r="F7" s="305"/>
      <c r="G7" s="27" t="s">
        <v>14</v>
      </c>
      <c r="H7" s="27" t="s">
        <v>8</v>
      </c>
      <c r="I7" s="27" t="s">
        <v>9</v>
      </c>
      <c r="J7" s="305"/>
      <c r="K7" s="27" t="s">
        <v>10</v>
      </c>
      <c r="L7" s="27" t="s">
        <v>185</v>
      </c>
      <c r="M7" s="299"/>
      <c r="N7" s="299"/>
      <c r="O7" s="299"/>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1434</v>
      </c>
      <c r="D9" s="287">
        <v>39</v>
      </c>
      <c r="E9" s="287">
        <v>1395</v>
      </c>
      <c r="F9" s="5">
        <f>G9+H9+I9</f>
        <v>1415</v>
      </c>
      <c r="G9" s="288">
        <v>1378</v>
      </c>
      <c r="H9" s="288">
        <v>37</v>
      </c>
      <c r="I9" s="289">
        <v>0</v>
      </c>
      <c r="J9" s="5">
        <f>K9+L9</f>
        <v>17</v>
      </c>
      <c r="K9" s="290">
        <v>11</v>
      </c>
      <c r="L9" s="291">
        <v>6</v>
      </c>
      <c r="M9" s="292">
        <v>2</v>
      </c>
      <c r="N9" s="293">
        <v>16</v>
      </c>
      <c r="O9" s="5">
        <v>862</v>
      </c>
    </row>
    <row r="10" spans="1:15" x14ac:dyDescent="0.25">
      <c r="A10" s="6">
        <v>2</v>
      </c>
      <c r="B10" s="5" t="s">
        <v>191</v>
      </c>
      <c r="C10" s="5">
        <f>F10+J10+M10</f>
        <v>1035</v>
      </c>
      <c r="D10" s="287">
        <v>23</v>
      </c>
      <c r="E10" s="287">
        <v>1012</v>
      </c>
      <c r="F10" s="5">
        <f>G10+H10+I10</f>
        <v>1024</v>
      </c>
      <c r="G10" s="288">
        <v>1012</v>
      </c>
      <c r="H10" s="288">
        <v>9</v>
      </c>
      <c r="I10" s="289">
        <v>3</v>
      </c>
      <c r="J10" s="5">
        <f t="shared" ref="J10:J24" si="0">K10+L10</f>
        <v>11</v>
      </c>
      <c r="K10" s="290">
        <v>8</v>
      </c>
      <c r="L10" s="291">
        <v>3</v>
      </c>
      <c r="M10" s="292">
        <v>0</v>
      </c>
      <c r="N10" s="293">
        <v>12</v>
      </c>
      <c r="O10" s="5">
        <v>276</v>
      </c>
    </row>
    <row r="11" spans="1:15" x14ac:dyDescent="0.25">
      <c r="A11" s="6">
        <v>3</v>
      </c>
      <c r="B11" s="5" t="s">
        <v>192</v>
      </c>
      <c r="C11" s="5">
        <f t="shared" ref="C11:C24" si="1">F11+J11+M11</f>
        <v>779</v>
      </c>
      <c r="D11" s="287">
        <v>86</v>
      </c>
      <c r="E11" s="287">
        <v>693</v>
      </c>
      <c r="F11" s="5">
        <f t="shared" ref="F11:F24" si="2">G11+H11+I11</f>
        <v>734</v>
      </c>
      <c r="G11" s="288">
        <v>689</v>
      </c>
      <c r="H11" s="288">
        <v>37</v>
      </c>
      <c r="I11" s="289">
        <v>8</v>
      </c>
      <c r="J11" s="5">
        <f t="shared" si="0"/>
        <v>44</v>
      </c>
      <c r="K11" s="290">
        <v>35</v>
      </c>
      <c r="L11" s="291">
        <v>9</v>
      </c>
      <c r="M11" s="292">
        <v>1</v>
      </c>
      <c r="N11" s="293">
        <v>52</v>
      </c>
      <c r="O11" s="5">
        <v>189</v>
      </c>
    </row>
    <row r="12" spans="1:15" x14ac:dyDescent="0.25">
      <c r="A12" s="6">
        <v>4</v>
      </c>
      <c r="B12" s="5" t="s">
        <v>193</v>
      </c>
      <c r="C12" s="5">
        <f t="shared" si="1"/>
        <v>989</v>
      </c>
      <c r="D12" s="287">
        <v>63</v>
      </c>
      <c r="E12" s="287">
        <v>926</v>
      </c>
      <c r="F12" s="5">
        <f t="shared" si="2"/>
        <v>966</v>
      </c>
      <c r="G12" s="288">
        <v>934</v>
      </c>
      <c r="H12" s="288">
        <v>28</v>
      </c>
      <c r="I12" s="289">
        <v>4</v>
      </c>
      <c r="J12" s="5">
        <f t="shared" si="0"/>
        <v>22</v>
      </c>
      <c r="K12" s="290">
        <v>22</v>
      </c>
      <c r="L12" s="291">
        <v>0</v>
      </c>
      <c r="M12" s="292">
        <v>1</v>
      </c>
      <c r="N12" s="293">
        <v>37</v>
      </c>
      <c r="O12" s="5">
        <v>133</v>
      </c>
    </row>
    <row r="13" spans="1:15" x14ac:dyDescent="0.25">
      <c r="A13" s="6">
        <v>5</v>
      </c>
      <c r="B13" s="5" t="s">
        <v>194</v>
      </c>
      <c r="C13" s="5">
        <f t="shared" si="1"/>
        <v>1053</v>
      </c>
      <c r="D13" s="287">
        <v>14</v>
      </c>
      <c r="E13" s="287">
        <v>1039</v>
      </c>
      <c r="F13" s="5">
        <f t="shared" si="2"/>
        <v>1045</v>
      </c>
      <c r="G13" s="288">
        <v>1027</v>
      </c>
      <c r="H13" s="288">
        <v>17</v>
      </c>
      <c r="I13" s="289">
        <v>1</v>
      </c>
      <c r="J13" s="5">
        <f t="shared" si="0"/>
        <v>8</v>
      </c>
      <c r="K13" s="290">
        <v>8</v>
      </c>
      <c r="L13" s="291">
        <v>0</v>
      </c>
      <c r="M13" s="292">
        <v>0</v>
      </c>
      <c r="N13" s="293">
        <v>15</v>
      </c>
      <c r="O13" s="5">
        <v>465</v>
      </c>
    </row>
    <row r="14" spans="1:15" x14ac:dyDescent="0.25">
      <c r="A14" s="6">
        <v>6</v>
      </c>
      <c r="B14" s="5" t="s">
        <v>195</v>
      </c>
      <c r="C14" s="5">
        <f t="shared" si="1"/>
        <v>831</v>
      </c>
      <c r="D14" s="287">
        <v>75</v>
      </c>
      <c r="E14" s="287">
        <v>756</v>
      </c>
      <c r="F14" s="5">
        <f t="shared" si="2"/>
        <v>783</v>
      </c>
      <c r="G14" s="288">
        <v>748</v>
      </c>
      <c r="H14" s="288">
        <v>32</v>
      </c>
      <c r="I14" s="289">
        <v>3</v>
      </c>
      <c r="J14" s="5">
        <f t="shared" si="0"/>
        <v>48</v>
      </c>
      <c r="K14" s="290">
        <v>48</v>
      </c>
      <c r="L14" s="291">
        <v>0</v>
      </c>
      <c r="M14" s="292">
        <v>0</v>
      </c>
      <c r="N14" s="293">
        <v>23</v>
      </c>
      <c r="O14" s="5">
        <v>312</v>
      </c>
    </row>
    <row r="15" spans="1:15" x14ac:dyDescent="0.25">
      <c r="A15" s="6">
        <v>7</v>
      </c>
      <c r="B15" s="5" t="s">
        <v>196</v>
      </c>
      <c r="C15" s="5">
        <f t="shared" si="1"/>
        <v>861</v>
      </c>
      <c r="D15" s="287">
        <v>17</v>
      </c>
      <c r="E15" s="287">
        <v>844</v>
      </c>
      <c r="F15" s="5">
        <f t="shared" si="2"/>
        <v>850</v>
      </c>
      <c r="G15" s="288">
        <v>840</v>
      </c>
      <c r="H15" s="288">
        <v>9</v>
      </c>
      <c r="I15" s="289">
        <v>1</v>
      </c>
      <c r="J15" s="5">
        <f t="shared" si="0"/>
        <v>10</v>
      </c>
      <c r="K15" s="290">
        <v>9</v>
      </c>
      <c r="L15" s="291">
        <v>1</v>
      </c>
      <c r="M15" s="292">
        <v>1</v>
      </c>
      <c r="N15" s="293">
        <v>11</v>
      </c>
      <c r="O15" s="5">
        <v>92</v>
      </c>
    </row>
    <row r="16" spans="1:15" x14ac:dyDescent="0.25">
      <c r="A16" s="6">
        <v>8</v>
      </c>
      <c r="B16" s="5" t="s">
        <v>197</v>
      </c>
      <c r="C16" s="5">
        <f t="shared" si="1"/>
        <v>795</v>
      </c>
      <c r="D16" s="287">
        <v>31</v>
      </c>
      <c r="E16" s="287">
        <v>764</v>
      </c>
      <c r="F16" s="5">
        <f t="shared" si="2"/>
        <v>785</v>
      </c>
      <c r="G16" s="288">
        <v>749</v>
      </c>
      <c r="H16" s="288">
        <v>35</v>
      </c>
      <c r="I16" s="289">
        <v>1</v>
      </c>
      <c r="J16" s="5">
        <f t="shared" si="0"/>
        <v>9</v>
      </c>
      <c r="K16" s="290">
        <v>7</v>
      </c>
      <c r="L16" s="291">
        <v>2</v>
      </c>
      <c r="M16" s="292">
        <v>1</v>
      </c>
      <c r="N16" s="293">
        <v>13</v>
      </c>
      <c r="O16" s="5">
        <v>279</v>
      </c>
    </row>
    <row r="17" spans="1:16" x14ac:dyDescent="0.25">
      <c r="A17" s="6">
        <v>9</v>
      </c>
      <c r="B17" s="5" t="s">
        <v>198</v>
      </c>
      <c r="C17" s="5">
        <f t="shared" si="1"/>
        <v>771</v>
      </c>
      <c r="D17" s="287">
        <v>31</v>
      </c>
      <c r="E17" s="287">
        <v>740</v>
      </c>
      <c r="F17" s="5">
        <f t="shared" si="2"/>
        <v>759</v>
      </c>
      <c r="G17" s="288">
        <v>750</v>
      </c>
      <c r="H17" s="288">
        <v>8</v>
      </c>
      <c r="I17" s="289">
        <v>1</v>
      </c>
      <c r="J17" s="5">
        <f t="shared" si="0"/>
        <v>12</v>
      </c>
      <c r="K17" s="290">
        <v>8</v>
      </c>
      <c r="L17" s="291">
        <v>4</v>
      </c>
      <c r="M17" s="292">
        <v>0</v>
      </c>
      <c r="N17" s="293">
        <v>10</v>
      </c>
      <c r="O17" s="5">
        <v>579</v>
      </c>
    </row>
    <row r="18" spans="1:16" x14ac:dyDescent="0.25">
      <c r="A18" s="6">
        <v>10</v>
      </c>
      <c r="B18" s="5" t="s">
        <v>199</v>
      </c>
      <c r="C18" s="5">
        <f t="shared" si="1"/>
        <v>1352</v>
      </c>
      <c r="D18" s="287">
        <v>44</v>
      </c>
      <c r="E18" s="287">
        <v>1308</v>
      </c>
      <c r="F18" s="5">
        <f t="shared" si="2"/>
        <v>1335</v>
      </c>
      <c r="G18" s="288">
        <v>1274</v>
      </c>
      <c r="H18" s="288">
        <v>60</v>
      </c>
      <c r="I18" s="289">
        <v>1</v>
      </c>
      <c r="J18" s="5">
        <f t="shared" si="0"/>
        <v>17</v>
      </c>
      <c r="K18" s="290">
        <v>14</v>
      </c>
      <c r="L18" s="291">
        <v>3</v>
      </c>
      <c r="M18" s="292">
        <v>0</v>
      </c>
      <c r="N18" s="293">
        <v>28</v>
      </c>
      <c r="O18" s="5">
        <v>274</v>
      </c>
    </row>
    <row r="19" spans="1:16" x14ac:dyDescent="0.25">
      <c r="A19" s="6">
        <v>11</v>
      </c>
      <c r="B19" s="5" t="s">
        <v>200</v>
      </c>
      <c r="C19" s="5">
        <f t="shared" si="1"/>
        <v>913</v>
      </c>
      <c r="D19" s="287">
        <v>59</v>
      </c>
      <c r="E19" s="287">
        <v>854</v>
      </c>
      <c r="F19" s="5">
        <f t="shared" si="2"/>
        <v>888</v>
      </c>
      <c r="G19" s="288">
        <v>836</v>
      </c>
      <c r="H19" s="288">
        <v>49</v>
      </c>
      <c r="I19" s="289">
        <v>3</v>
      </c>
      <c r="J19" s="5">
        <f t="shared" si="0"/>
        <v>25</v>
      </c>
      <c r="K19" s="290">
        <v>21</v>
      </c>
      <c r="L19" s="291">
        <v>4</v>
      </c>
      <c r="M19" s="292">
        <v>0</v>
      </c>
      <c r="N19" s="293">
        <v>38</v>
      </c>
      <c r="O19" s="5">
        <v>236</v>
      </c>
    </row>
    <row r="20" spans="1:16" x14ac:dyDescent="0.25">
      <c r="A20" s="6">
        <v>12</v>
      </c>
      <c r="B20" s="5" t="s">
        <v>201</v>
      </c>
      <c r="C20" s="5">
        <f t="shared" si="1"/>
        <v>1124</v>
      </c>
      <c r="D20" s="287">
        <v>25</v>
      </c>
      <c r="E20" s="287">
        <v>1099</v>
      </c>
      <c r="F20" s="5">
        <f t="shared" si="2"/>
        <v>1107</v>
      </c>
      <c r="G20" s="288">
        <v>1096</v>
      </c>
      <c r="H20" s="288">
        <v>8</v>
      </c>
      <c r="I20" s="289">
        <v>3</v>
      </c>
      <c r="J20" s="5">
        <f t="shared" si="0"/>
        <v>17</v>
      </c>
      <c r="K20" s="290">
        <v>12</v>
      </c>
      <c r="L20" s="291">
        <v>5</v>
      </c>
      <c r="M20" s="292">
        <v>0</v>
      </c>
      <c r="N20" s="293">
        <v>25</v>
      </c>
      <c r="O20" s="5">
        <v>141</v>
      </c>
    </row>
    <row r="21" spans="1:16" x14ac:dyDescent="0.25">
      <c r="A21" s="6">
        <v>13</v>
      </c>
      <c r="B21" s="5" t="s">
        <v>202</v>
      </c>
      <c r="C21" s="5">
        <f t="shared" si="1"/>
        <v>970</v>
      </c>
      <c r="D21" s="287">
        <v>54</v>
      </c>
      <c r="E21" s="287">
        <v>916</v>
      </c>
      <c r="F21" s="5">
        <f t="shared" si="2"/>
        <v>932</v>
      </c>
      <c r="G21" s="288">
        <v>918</v>
      </c>
      <c r="H21" s="288">
        <v>12</v>
      </c>
      <c r="I21" s="289">
        <v>2</v>
      </c>
      <c r="J21" s="5">
        <f t="shared" si="0"/>
        <v>36</v>
      </c>
      <c r="K21" s="290">
        <v>27</v>
      </c>
      <c r="L21" s="291">
        <v>9</v>
      </c>
      <c r="M21" s="292">
        <v>2</v>
      </c>
      <c r="N21" s="293">
        <v>45</v>
      </c>
      <c r="O21" s="5">
        <v>120</v>
      </c>
      <c r="P21" s="218"/>
    </row>
    <row r="22" spans="1:16" x14ac:dyDescent="0.25">
      <c r="A22" s="6">
        <v>14</v>
      </c>
      <c r="B22" s="5" t="s">
        <v>203</v>
      </c>
      <c r="C22" s="5">
        <f t="shared" si="1"/>
        <v>233</v>
      </c>
      <c r="D22" s="287">
        <v>13</v>
      </c>
      <c r="E22" s="287">
        <v>220</v>
      </c>
      <c r="F22" s="5">
        <f t="shared" si="2"/>
        <v>205</v>
      </c>
      <c r="G22" s="288">
        <v>173</v>
      </c>
      <c r="H22" s="288">
        <v>30</v>
      </c>
      <c r="I22" s="289">
        <v>2</v>
      </c>
      <c r="J22" s="5">
        <f t="shared" si="0"/>
        <v>28</v>
      </c>
      <c r="K22" s="290">
        <v>26</v>
      </c>
      <c r="L22" s="291">
        <v>2</v>
      </c>
      <c r="M22" s="292">
        <v>0</v>
      </c>
      <c r="N22" s="293">
        <v>3</v>
      </c>
      <c r="O22" s="5">
        <v>84</v>
      </c>
    </row>
    <row r="23" spans="1:16" x14ac:dyDescent="0.25">
      <c r="A23" s="6">
        <v>15</v>
      </c>
      <c r="B23" s="5" t="s">
        <v>204</v>
      </c>
      <c r="C23" s="5">
        <f t="shared" si="1"/>
        <v>654</v>
      </c>
      <c r="D23" s="287">
        <v>14</v>
      </c>
      <c r="E23" s="287">
        <v>640</v>
      </c>
      <c r="F23" s="5">
        <f t="shared" si="2"/>
        <v>617</v>
      </c>
      <c r="G23" s="288">
        <v>601</v>
      </c>
      <c r="H23" s="288">
        <v>15</v>
      </c>
      <c r="I23" s="289">
        <v>1</v>
      </c>
      <c r="J23" s="5">
        <f t="shared" si="0"/>
        <v>37</v>
      </c>
      <c r="K23" s="290">
        <v>31</v>
      </c>
      <c r="L23" s="291">
        <v>6</v>
      </c>
      <c r="M23" s="292">
        <v>0</v>
      </c>
      <c r="N23" s="293">
        <v>7</v>
      </c>
      <c r="O23" s="5">
        <v>81</v>
      </c>
    </row>
    <row r="24" spans="1:16" x14ac:dyDescent="0.25">
      <c r="A24" s="6">
        <v>16</v>
      </c>
      <c r="B24" s="5" t="s">
        <v>205</v>
      </c>
      <c r="C24" s="5">
        <f t="shared" si="1"/>
        <v>403</v>
      </c>
      <c r="D24" s="287">
        <v>0</v>
      </c>
      <c r="E24" s="287">
        <v>403</v>
      </c>
      <c r="F24" s="5">
        <f t="shared" si="2"/>
        <v>403</v>
      </c>
      <c r="G24" s="288">
        <v>388</v>
      </c>
      <c r="H24" s="288">
        <v>6</v>
      </c>
      <c r="I24" s="289">
        <v>9</v>
      </c>
      <c r="J24" s="5">
        <f t="shared" si="0"/>
        <v>0</v>
      </c>
      <c r="K24" s="290">
        <v>0</v>
      </c>
      <c r="L24" s="291">
        <v>0</v>
      </c>
      <c r="M24" s="292">
        <v>0</v>
      </c>
      <c r="N24" s="293">
        <v>0</v>
      </c>
      <c r="O24" s="5">
        <v>68</v>
      </c>
    </row>
    <row r="25" spans="1:16" x14ac:dyDescent="0.25">
      <c r="A25" s="6"/>
      <c r="B25" s="68" t="s">
        <v>186</v>
      </c>
      <c r="C25" s="8">
        <f t="shared" ref="C25:O25" si="3">SUM(C9:C24)</f>
        <v>14197</v>
      </c>
      <c r="D25" s="8">
        <f t="shared" si="3"/>
        <v>588</v>
      </c>
      <c r="E25" s="8">
        <f t="shared" si="3"/>
        <v>13609</v>
      </c>
      <c r="F25" s="8">
        <f t="shared" si="3"/>
        <v>13848</v>
      </c>
      <c r="G25" s="8">
        <f t="shared" si="3"/>
        <v>13413</v>
      </c>
      <c r="H25" s="8">
        <f t="shared" si="3"/>
        <v>392</v>
      </c>
      <c r="I25" s="8">
        <f t="shared" si="3"/>
        <v>43</v>
      </c>
      <c r="J25" s="8">
        <f t="shared" si="3"/>
        <v>341</v>
      </c>
      <c r="K25" s="8">
        <f t="shared" si="3"/>
        <v>287</v>
      </c>
      <c r="L25" s="8">
        <f t="shared" si="3"/>
        <v>54</v>
      </c>
      <c r="M25" s="8">
        <f t="shared" si="3"/>
        <v>8</v>
      </c>
      <c r="N25" s="8">
        <f t="shared" si="3"/>
        <v>335</v>
      </c>
      <c r="O25" s="8">
        <f t="shared" si="3"/>
        <v>4191</v>
      </c>
    </row>
    <row r="26" spans="1:16" ht="20.25" customHeight="1" x14ac:dyDescent="0.25">
      <c r="G26">
        <f>G25+H25</f>
        <v>13805</v>
      </c>
      <c r="L26" s="336"/>
      <c r="M26" s="336"/>
      <c r="N26" s="336"/>
      <c r="O26" s="336"/>
    </row>
    <row r="27" spans="1:16" x14ac:dyDescent="0.25">
      <c r="G27">
        <f>G26/F25*100</f>
        <v>99.689485846331607</v>
      </c>
    </row>
    <row r="31" spans="1:16" ht="15.75" x14ac:dyDescent="0.25">
      <c r="L31" s="336"/>
      <c r="M31" s="336"/>
      <c r="N31" s="336"/>
      <c r="O31" s="336"/>
    </row>
  </sheetData>
  <mergeCells count="21">
    <mergeCell ref="A5:A7"/>
    <mergeCell ref="B5:B7"/>
    <mergeCell ref="C5:E5"/>
    <mergeCell ref="F5:I5"/>
    <mergeCell ref="J5:L5"/>
    <mergeCell ref="C6:C7"/>
    <mergeCell ref="D6:E6"/>
    <mergeCell ref="F6:F7"/>
    <mergeCell ref="G6:I6"/>
    <mergeCell ref="J6:J7"/>
    <mergeCell ref="A1:B1"/>
    <mergeCell ref="N1:O1"/>
    <mergeCell ref="A2:B2"/>
    <mergeCell ref="A3:O3"/>
    <mergeCell ref="C4:M4"/>
    <mergeCell ref="L26:O26"/>
    <mergeCell ref="L31:O31"/>
    <mergeCell ref="M5:M7"/>
    <mergeCell ref="N5:N7"/>
    <mergeCell ref="O5:O7"/>
    <mergeCell ref="K6:L6"/>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80" t="s">
        <v>71</v>
      </c>
      <c r="B3" s="380"/>
      <c r="C3" s="380"/>
      <c r="D3" s="380"/>
      <c r="E3" s="380"/>
      <c r="F3" s="380"/>
      <c r="G3" s="380"/>
      <c r="H3" s="380"/>
    </row>
    <row r="4" spans="1:12" x14ac:dyDescent="0.25">
      <c r="A4" s="380" t="s">
        <v>120</v>
      </c>
      <c r="B4" s="380"/>
      <c r="C4" s="380"/>
      <c r="D4" s="380"/>
      <c r="E4" s="380"/>
      <c r="F4" s="380"/>
      <c r="G4" s="380"/>
      <c r="H4" s="380"/>
      <c r="I4" s="380"/>
      <c r="J4" s="380"/>
      <c r="K4" s="380"/>
    </row>
    <row r="5" spans="1:12" ht="48" customHeight="1" x14ac:dyDescent="0.25">
      <c r="A5" s="303" t="s">
        <v>81</v>
      </c>
      <c r="B5" s="303"/>
      <c r="C5" s="303"/>
      <c r="D5" s="303"/>
      <c r="E5" s="303"/>
      <c r="F5" s="303"/>
      <c r="G5" s="303"/>
      <c r="H5" s="303"/>
      <c r="I5" s="303"/>
      <c r="J5" s="303"/>
      <c r="K5" s="303"/>
      <c r="L5" s="303"/>
    </row>
    <row r="6" spans="1:12" ht="3.75" customHeight="1" x14ac:dyDescent="0.25"/>
    <row r="7" spans="1:12" ht="52.5" customHeight="1" x14ac:dyDescent="0.25">
      <c r="A7" s="294" t="s">
        <v>15</v>
      </c>
      <c r="B7" s="294" t="s">
        <v>72</v>
      </c>
      <c r="C7" s="294" t="s">
        <v>76</v>
      </c>
      <c r="D7" s="294" t="s">
        <v>79</v>
      </c>
      <c r="E7" s="382" t="s">
        <v>80</v>
      </c>
      <c r="F7" s="383"/>
      <c r="G7" s="383"/>
      <c r="H7" s="384"/>
      <c r="I7" s="321" t="s">
        <v>128</v>
      </c>
      <c r="J7" s="322"/>
      <c r="K7" s="294" t="s">
        <v>99</v>
      </c>
      <c r="L7" s="294" t="s">
        <v>117</v>
      </c>
    </row>
    <row r="8" spans="1:12" ht="132.75" customHeight="1" x14ac:dyDescent="0.25">
      <c r="A8" s="294"/>
      <c r="B8" s="294"/>
      <c r="C8" s="294"/>
      <c r="D8" s="294"/>
      <c r="E8" s="27" t="s">
        <v>121</v>
      </c>
      <c r="F8" s="27" t="s">
        <v>78</v>
      </c>
      <c r="G8" s="27" t="s">
        <v>77</v>
      </c>
      <c r="H8" s="27" t="s">
        <v>98</v>
      </c>
      <c r="I8" s="27" t="s">
        <v>100</v>
      </c>
      <c r="J8" s="27" t="s">
        <v>101</v>
      </c>
      <c r="K8" s="294"/>
      <c r="L8" s="294"/>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81" t="s">
        <v>122</v>
      </c>
      <c r="C43" s="381"/>
      <c r="D43" s="381"/>
      <c r="E43" s="381"/>
      <c r="F43" s="381"/>
      <c r="G43" s="381"/>
      <c r="H43" s="381"/>
      <c r="I43" s="381"/>
      <c r="J43" s="381"/>
      <c r="K43" s="381"/>
      <c r="L43" s="381"/>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80" t="s">
        <v>116</v>
      </c>
      <c r="B3" s="380"/>
      <c r="C3" s="380"/>
      <c r="D3" s="380"/>
      <c r="E3" s="380"/>
      <c r="F3" s="15"/>
    </row>
    <row r="4" spans="1:8" ht="31.5" customHeight="1" x14ac:dyDescent="0.25">
      <c r="A4" s="380" t="s">
        <v>123</v>
      </c>
      <c r="B4" s="380"/>
      <c r="C4" s="380"/>
      <c r="D4" s="380"/>
      <c r="E4" s="380"/>
      <c r="F4" s="15"/>
    </row>
    <row r="5" spans="1:8" ht="51" customHeight="1" x14ac:dyDescent="0.25">
      <c r="A5" s="303" t="s">
        <v>84</v>
      </c>
      <c r="B5" s="303"/>
      <c r="C5" s="303"/>
      <c r="D5" s="303"/>
      <c r="E5" s="303"/>
      <c r="F5" s="303"/>
      <c r="G5" s="303"/>
      <c r="H5" s="303"/>
    </row>
    <row r="7" spans="1:8" ht="32.25" customHeight="1" x14ac:dyDescent="0.25">
      <c r="A7" s="294" t="s">
        <v>15</v>
      </c>
      <c r="B7" s="294" t="s">
        <v>72</v>
      </c>
      <c r="C7" s="294" t="s">
        <v>124</v>
      </c>
      <c r="D7" s="382" t="s">
        <v>97</v>
      </c>
      <c r="E7" s="383"/>
      <c r="F7" s="384"/>
      <c r="G7" s="294" t="s">
        <v>118</v>
      </c>
      <c r="H7" s="294" t="s">
        <v>58</v>
      </c>
    </row>
    <row r="8" spans="1:8" ht="163.5" customHeight="1" x14ac:dyDescent="0.25">
      <c r="A8" s="294"/>
      <c r="B8" s="294"/>
      <c r="C8" s="294"/>
      <c r="D8" s="17" t="s">
        <v>102</v>
      </c>
      <c r="E8" s="13" t="s">
        <v>87</v>
      </c>
      <c r="F8" s="13" t="s">
        <v>86</v>
      </c>
      <c r="G8" s="294"/>
      <c r="H8" s="294"/>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82" t="s">
        <v>315</v>
      </c>
      <c r="B59" s="384"/>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82" t="s">
        <v>337</v>
      </c>
      <c r="B81" s="384"/>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82" t="s">
        <v>342</v>
      </c>
      <c r="B86" s="384"/>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82" t="s">
        <v>352</v>
      </c>
      <c r="B96" s="384"/>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82" t="s">
        <v>357</v>
      </c>
      <c r="B101" s="384"/>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59:B59"/>
    <mergeCell ref="A81:B81"/>
    <mergeCell ref="A86:B86"/>
    <mergeCell ref="A96:B96"/>
    <mergeCell ref="A101:B101"/>
    <mergeCell ref="A3:E3"/>
    <mergeCell ref="A4:E4"/>
    <mergeCell ref="C7:C8"/>
    <mergeCell ref="H7:H8"/>
    <mergeCell ref="A5:H5"/>
    <mergeCell ref="A7:A8"/>
    <mergeCell ref="B7:B8"/>
    <mergeCell ref="D7:F7"/>
    <mergeCell ref="G7:G8"/>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2019-05-15T16:54:56Z</cp:lastPrinted>
  <dcterms:created xsi:type="dcterms:W3CDTF">2017-10-11T02:46:41Z</dcterms:created>
  <dcterms:modified xsi:type="dcterms:W3CDTF">2020-05-20T02:10:05Z</dcterms:modified>
</cp:coreProperties>
</file>