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0" yWindow="0" windowWidth="20490" windowHeight="7575" tabRatio="648" activeTab="1"/>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U32" i="4" l="1"/>
  <c r="J24" i="4" l="1"/>
  <c r="F24" i="4"/>
  <c r="D26" i="4"/>
  <c r="C12" i="8" s="1"/>
  <c r="E26" i="4"/>
  <c r="G26" i="4"/>
  <c r="H26" i="4"/>
  <c r="C16" i="8" s="1"/>
  <c r="I26" i="4"/>
  <c r="C17" i="8" s="1"/>
  <c r="K26" i="4"/>
  <c r="C19" i="8" s="1"/>
  <c r="L26" i="4"/>
  <c r="M26" i="4"/>
  <c r="N26" i="4"/>
  <c r="C22" i="8" s="1"/>
  <c r="O26" i="4"/>
  <c r="C23" i="8" s="1"/>
  <c r="P26" i="4"/>
  <c r="Q26" i="4"/>
  <c r="E35" i="4"/>
  <c r="D35" i="4"/>
  <c r="C15" i="8"/>
  <c r="C21" i="8"/>
  <c r="C20" i="8"/>
  <c r="C13" i="8"/>
  <c r="C11" i="8"/>
  <c r="J9" i="5"/>
  <c r="J10" i="5"/>
  <c r="J11" i="5"/>
  <c r="J12" i="5"/>
  <c r="J13" i="5"/>
  <c r="J14" i="5"/>
  <c r="J15" i="5"/>
  <c r="J16" i="5"/>
  <c r="J17" i="5"/>
  <c r="J18" i="5"/>
  <c r="J19" i="5"/>
  <c r="J20" i="5"/>
  <c r="J21" i="5"/>
  <c r="J22" i="5"/>
  <c r="J23" i="5"/>
  <c r="J24" i="5"/>
  <c r="J32" i="4"/>
  <c r="C24" i="4" l="1"/>
  <c r="D36" i="4"/>
  <c r="P25" i="5"/>
  <c r="D25" i="14"/>
  <c r="D12" i="8" s="1"/>
  <c r="E25" i="14"/>
  <c r="D13" i="8" s="1"/>
  <c r="G25" i="14"/>
  <c r="D15" i="8" s="1"/>
  <c r="H25" i="14"/>
  <c r="D16" i="8" s="1"/>
  <c r="I25" i="14"/>
  <c r="D17" i="8" s="1"/>
  <c r="K25" i="14"/>
  <c r="D19" i="8" s="1"/>
  <c r="L25" i="14"/>
  <c r="M25" i="14"/>
  <c r="D21" i="8" s="1"/>
  <c r="N25" i="14"/>
  <c r="D22" i="8" s="1"/>
  <c r="O25" i="14"/>
  <c r="D23" i="8" s="1"/>
  <c r="P25" i="14"/>
  <c r="Q25" i="14"/>
  <c r="J24" i="14"/>
  <c r="F24" i="14"/>
  <c r="C24" i="14"/>
  <c r="S50" i="4" l="1"/>
  <c r="J22" i="14" l="1"/>
  <c r="J23" i="14"/>
  <c r="F22" i="14"/>
  <c r="F23" i="14"/>
  <c r="C22" i="14"/>
  <c r="C23" i="14"/>
  <c r="J16" i="4"/>
  <c r="F16" i="4"/>
  <c r="T34" i="4"/>
  <c r="M14" i="17"/>
  <c r="D61" i="17"/>
  <c r="Q35" i="4"/>
  <c r="P25" i="15"/>
  <c r="C16" i="4" l="1"/>
  <c r="Q36" i="4" l="1"/>
  <c r="Q34" i="14"/>
  <c r="P34" i="14"/>
  <c r="Q35" i="14" l="1"/>
  <c r="P35" i="4"/>
  <c r="P36" i="4" s="1"/>
  <c r="P35" i="14" l="1"/>
  <c r="J25" i="4" l="1"/>
  <c r="F25" i="4"/>
  <c r="C25" i="4" l="1"/>
  <c r="J21" i="14"/>
  <c r="F21" i="14"/>
  <c r="C21" i="14"/>
  <c r="J31" i="4" l="1"/>
  <c r="J33" i="4"/>
  <c r="J29" i="4"/>
  <c r="J30" i="4"/>
  <c r="J29" i="14"/>
  <c r="J28" i="4"/>
  <c r="F28" i="4"/>
  <c r="C28" i="4" l="1"/>
  <c r="J34" i="4"/>
  <c r="F10" i="14"/>
  <c r="F11" i="14"/>
  <c r="J10" i="14"/>
  <c r="J11" i="14"/>
  <c r="C11" i="14"/>
  <c r="C10" i="14"/>
  <c r="F28" i="14"/>
  <c r="C28" i="14"/>
  <c r="J32" i="14" l="1"/>
  <c r="F32" i="14"/>
  <c r="F33" i="14"/>
  <c r="C32" i="14"/>
  <c r="C33" i="14"/>
  <c r="J39" i="14" l="1"/>
  <c r="J33" i="14"/>
  <c r="F22" i="4"/>
  <c r="F23" i="4"/>
  <c r="J11" i="4"/>
  <c r="J12" i="4"/>
  <c r="J13" i="4"/>
  <c r="J14" i="4"/>
  <c r="J15" i="4"/>
  <c r="J17" i="4"/>
  <c r="J18" i="4"/>
  <c r="J19" i="4"/>
  <c r="J20" i="4"/>
  <c r="J21" i="4"/>
  <c r="J22" i="4"/>
  <c r="J23" i="4"/>
  <c r="J10" i="4"/>
  <c r="J26" i="4" l="1"/>
  <c r="C18" i="8" s="1"/>
  <c r="C23" i="4"/>
  <c r="C22" i="4"/>
  <c r="F29" i="14"/>
  <c r="F30" i="14"/>
  <c r="F31" i="14"/>
  <c r="C29" i="14"/>
  <c r="C30" i="14"/>
  <c r="C31" i="14"/>
  <c r="C27" i="14"/>
  <c r="C34" i="14" l="1"/>
  <c r="C12" i="14"/>
  <c r="C13" i="14"/>
  <c r="C14" i="14"/>
  <c r="C15" i="14"/>
  <c r="C16" i="14"/>
  <c r="C17" i="14"/>
  <c r="C18" i="14"/>
  <c r="C19" i="14"/>
  <c r="C20" i="14"/>
  <c r="F12" i="14"/>
  <c r="F13" i="14"/>
  <c r="F14" i="14"/>
  <c r="F15" i="14"/>
  <c r="F16" i="14"/>
  <c r="F17" i="14"/>
  <c r="F18" i="14"/>
  <c r="F19" i="14"/>
  <c r="F20" i="14"/>
  <c r="J12" i="14"/>
  <c r="J13" i="14"/>
  <c r="J14" i="14"/>
  <c r="J15" i="14"/>
  <c r="J16" i="14"/>
  <c r="J17" i="14"/>
  <c r="J18" i="14"/>
  <c r="J19" i="14"/>
  <c r="J20" i="14"/>
  <c r="C25" i="14" l="1"/>
  <c r="D11" i="8" s="1"/>
  <c r="E25" i="5"/>
  <c r="C35" i="14" l="1"/>
  <c r="V26" i="17"/>
  <c r="Q35" i="17" l="1"/>
  <c r="M14" i="16" l="1"/>
  <c r="AE14" i="16"/>
  <c r="F11" i="4" l="1"/>
  <c r="F12" i="4"/>
  <c r="F13" i="4"/>
  <c r="F14" i="4"/>
  <c r="F15" i="4"/>
  <c r="F17" i="4"/>
  <c r="C17" i="4" s="1"/>
  <c r="F18" i="4"/>
  <c r="C18" i="4" s="1"/>
  <c r="F19" i="4"/>
  <c r="C19" i="4" s="1"/>
  <c r="F20" i="4"/>
  <c r="C20" i="4" s="1"/>
  <c r="F21" i="4"/>
  <c r="C21" i="4" s="1"/>
  <c r="C15" i="4" l="1"/>
  <c r="C13" i="4"/>
  <c r="C14" i="4"/>
  <c r="C11" i="4"/>
  <c r="C12" i="4"/>
  <c r="F41" i="17"/>
  <c r="E41" i="17"/>
  <c r="G35" i="4" l="1"/>
  <c r="H35" i="4"/>
  <c r="I35" i="4"/>
  <c r="K35" i="4"/>
  <c r="L35" i="4"/>
  <c r="M35" i="4"/>
  <c r="N35" i="4"/>
  <c r="O35" i="4"/>
  <c r="E36" i="4" l="1"/>
  <c r="N36" i="4"/>
  <c r="M36" i="4"/>
  <c r="L36" i="4"/>
  <c r="O36" i="4"/>
  <c r="K36" i="4"/>
  <c r="H36" i="4"/>
  <c r="G36" i="4"/>
  <c r="I36" i="4"/>
  <c r="C36" i="8"/>
  <c r="C37" i="8"/>
  <c r="C35" i="8"/>
  <c r="C34" i="8"/>
  <c r="C33" i="8"/>
  <c r="C31" i="8"/>
  <c r="C30" i="8"/>
  <c r="C29" i="8"/>
  <c r="C27" i="8"/>
  <c r="C26" i="8"/>
  <c r="I48" i="4" l="1"/>
  <c r="G48" i="4"/>
  <c r="D34" i="14"/>
  <c r="D26" i="8" s="1"/>
  <c r="E34" i="14"/>
  <c r="D27" i="8" s="1"/>
  <c r="G34" i="14"/>
  <c r="D29" i="8" s="1"/>
  <c r="H34" i="14"/>
  <c r="D30" i="8" s="1"/>
  <c r="I34" i="14"/>
  <c r="D31" i="8" s="1"/>
  <c r="K34" i="14"/>
  <c r="D33" i="8" s="1"/>
  <c r="L34" i="14"/>
  <c r="M34" i="14"/>
  <c r="D35" i="8" s="1"/>
  <c r="N34" i="14"/>
  <c r="D36" i="8" s="1"/>
  <c r="O34" i="14"/>
  <c r="D37" i="8" s="1"/>
  <c r="D34" i="8" l="1"/>
  <c r="L35" i="14"/>
  <c r="E35" i="14"/>
  <c r="O35" i="14"/>
  <c r="G39" i="14" s="1"/>
  <c r="N35" i="14"/>
  <c r="M35" i="14"/>
  <c r="K35" i="14"/>
  <c r="H35" i="14"/>
  <c r="D35" i="14"/>
  <c r="G35" i="14"/>
  <c r="I35" i="14"/>
  <c r="V14" i="17" l="1"/>
  <c r="N61" i="17" l="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9" i="4" l="1"/>
  <c r="F30" i="4"/>
  <c r="F31" i="4"/>
  <c r="F32" i="4"/>
  <c r="F33" i="4"/>
  <c r="F34" i="4"/>
  <c r="C34" i="4" s="1"/>
  <c r="C32" i="4" l="1"/>
  <c r="C31" i="4"/>
  <c r="C29" i="4"/>
  <c r="C33" i="4"/>
  <c r="C30" i="4"/>
  <c r="C35" i="4" l="1"/>
  <c r="F35" i="17"/>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8" i="14" l="1"/>
  <c r="J30" i="14"/>
  <c r="X14" i="17"/>
  <c r="W14" i="17"/>
  <c r="U14" i="17"/>
  <c r="T14" i="17"/>
  <c r="S14" i="17"/>
  <c r="R14" i="17"/>
  <c r="Q14" i="17"/>
  <c r="P14" i="17"/>
  <c r="O14" i="17"/>
  <c r="N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6" i="4" l="1"/>
  <c r="C14" i="8" s="1"/>
  <c r="F35" i="4"/>
  <c r="C28" i="8"/>
  <c r="D25" i="5"/>
  <c r="G25" i="5"/>
  <c r="H25" i="5"/>
  <c r="I25" i="5"/>
  <c r="K25" i="5"/>
  <c r="L25" i="5"/>
  <c r="M25" i="5"/>
  <c r="N25" i="5"/>
  <c r="O25" i="5"/>
  <c r="F36" i="4" l="1"/>
  <c r="G49" i="4" s="1"/>
  <c r="H38" i="5"/>
  <c r="R13" i="13"/>
  <c r="T13" i="13"/>
  <c r="G36"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7" i="14" l="1"/>
  <c r="F34" i="14" s="1"/>
  <c r="D28" i="8" s="1"/>
  <c r="F25" i="14"/>
  <c r="D14" i="8" s="1"/>
  <c r="F35" i="14" l="1"/>
  <c r="G37"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I27" i="15" s="1"/>
  <c r="H25" i="15"/>
  <c r="I25" i="15"/>
  <c r="G26" i="15" l="1"/>
  <c r="J27" i="14"/>
  <c r="J31" i="14"/>
  <c r="D25" i="8" l="1"/>
  <c r="J34"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G24" i="8" l="1"/>
  <c r="D20" i="8" l="1"/>
  <c r="D48" i="8"/>
  <c r="D49" i="8"/>
  <c r="D50" i="8"/>
  <c r="D5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41" i="8" s="1"/>
  <c r="D25" i="15"/>
  <c r="D40" i="8" s="1"/>
  <c r="J25" i="14"/>
  <c r="D18" i="8" s="1"/>
  <c r="C50" i="8"/>
  <c r="C40" i="8"/>
  <c r="C41" i="8"/>
  <c r="C43" i="8"/>
  <c r="C44" i="8"/>
  <c r="C45" i="8"/>
  <c r="C47" i="8"/>
  <c r="C48" i="8"/>
  <c r="C49" i="8"/>
  <c r="C51" i="8"/>
  <c r="J35" i="14" l="1"/>
  <c r="D39" i="8"/>
  <c r="C21" i="15"/>
  <c r="C17" i="15"/>
  <c r="C15" i="15"/>
  <c r="C13" i="15"/>
  <c r="C9" i="15"/>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5" l="1"/>
  <c r="D42" i="8"/>
  <c r="G27"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F9" i="5"/>
  <c r="F25" i="5" s="1"/>
  <c r="H39" i="5" s="1"/>
  <c r="C15" i="11" l="1"/>
  <c r="C17" i="11"/>
  <c r="C12" i="11"/>
  <c r="J25" i="5"/>
  <c r="C46" i="8" s="1"/>
  <c r="C13" i="11"/>
  <c r="F28" i="11"/>
  <c r="C25" i="11"/>
  <c r="C21" i="11"/>
  <c r="J28" i="11"/>
  <c r="C16" i="11"/>
  <c r="C19" i="11"/>
  <c r="C42" i="8"/>
  <c r="C24" i="5"/>
  <c r="C15" i="5"/>
  <c r="C10" i="5"/>
  <c r="C26" i="11"/>
  <c r="C24" i="11"/>
  <c r="C22" i="11"/>
  <c r="C20" i="11"/>
  <c r="C18" i="11"/>
  <c r="C14" i="11"/>
  <c r="C23" i="5"/>
  <c r="C22" i="5"/>
  <c r="C55" i="17" s="1"/>
  <c r="C21" i="5"/>
  <c r="C20" i="5"/>
  <c r="C19" i="5"/>
  <c r="C18" i="5"/>
  <c r="C19" i="17" s="1"/>
  <c r="C20" i="17" s="1"/>
  <c r="C17" i="5"/>
  <c r="C16" i="5"/>
  <c r="C14" i="5"/>
  <c r="C13" i="5"/>
  <c r="C12" i="5"/>
  <c r="C11" i="5"/>
  <c r="C9" i="5"/>
  <c r="J35" i="4" l="1"/>
  <c r="X48" i="13"/>
  <c r="C56" i="17"/>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6" i="4" s="1"/>
  <c r="C36" i="4" l="1"/>
  <c r="C39" i="8"/>
  <c r="N39" i="5"/>
  <c r="J36" i="4"/>
  <c r="X57" i="13"/>
  <c r="C61" i="17"/>
  <c r="C62" i="17" s="1"/>
  <c r="C59" i="17"/>
  <c r="C41" i="17"/>
  <c r="C25" i="8"/>
  <c r="G17" i="12"/>
  <c r="H17" i="12"/>
  <c r="U9" i="12" l="1"/>
  <c r="C13" i="16" l="1"/>
  <c r="C14" i="16" s="1"/>
</calcChain>
</file>

<file path=xl/sharedStrings.xml><?xml version="1.0" encoding="utf-8"?>
<sst xmlns="http://schemas.openxmlformats.org/spreadsheetml/2006/main" count="1029" uniqueCount="475">
  <si>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</si>
  <si>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</si>
  <si>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</si>
  <si>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</si>
  <si>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</si>
  <si>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</si>
  <si>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</si>
  <si>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</si>
  <si>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</si>
  <si>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</si>
  <si>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</si>
  <si>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</si>
  <si>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</si>
  <si>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</si>
  <si>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</si>
  <si>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</si>
  <si>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</si>
  <si>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</si>
  <si>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</si>
  <si>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</si>
  <si>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</si>
  <si>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</si>
  <si>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</si>
  <si>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</si>
  <si>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</si>
  <si>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</si>
  <si>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</si>
  <si>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</si>
  <si>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</si>
  <si>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</si>
  <si>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</si>
  <si>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</si>
  <si>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</si>
  <si>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</si>
  <si>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</si>
  <si>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</si>
  <si>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</si>
  <si>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</si>
  <si>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</si>
  <si>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</si>
  <si>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</si>
  <si>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</si>
  <si>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</si>
  <si>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</si>
  <si>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</si>
  <si>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</si>
  <si>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</si>
  <si>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</si>
  <si>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</si>
  <si>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</si>
  <si>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</si>
  <si>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</si>
  <si>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</si>
  <si>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</si>
  <si>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</si>
  <si>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</si>
  <si>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</si>
  <si>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</si>
  <si>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</si>
  <si>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</si>
  <si>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</si>
  <si>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</si>
  <si>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</si>
  <si>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</si>
  <si>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</si>
  <si>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</si>
  <si>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</si>
  <si>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</si>
  <si>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</si>
  <si>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</si>
  <si>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</si>
  <si>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</si>
  <si>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</si>
  <si>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</si>
  <si>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</si>
  <si>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</si>
  <si>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</si>
  <si>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</si>
  <si>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</si>
  <si>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</si>
  <si>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</si>
  <si>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</si>
  <si>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</si>
  <si>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</si>
  <si>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</si>
  <si>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</si>
  <si>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</si>
  <si>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</si>
  <si>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</si>
  <si>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</si>
  <si>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</si>
  <si>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</si>
  <si>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</si>
  <si>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</si>
  <si>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</si>
  <si>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</si>
  <si>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</si>
  <si>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</si>
  <si>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</si>
  <si>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</si>
  <si>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</si>
  <si>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</si>
  <si>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</si>
  <si>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</si>
  <si>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</si>
  <si>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</si>
  <si>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</si>
  <si>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</si>
  <si>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</si>
  <si>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</si>
  <si>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</si>
  <si>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</si>
  <si>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</si>
  <si>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</si>
  <si>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</si>
  <si>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</si>
  <si>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</si>
  <si>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</si>
  <si>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</si>
  <si>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</si>
  <si>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</si>
  <si>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</si>
  <si>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</si>
  <si>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</si>
  <si>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</si>
  <si>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</si>
  <si>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</si>
  <si>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</si>
  <si>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</si>
  <si>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</si>
  <si>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</si>
  <si>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</si>
  <si>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</si>
  <si>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</si>
  <si>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</si>
  <si>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</si>
  <si>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</si>
  <si>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</si>
  <si>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</si>
  <si>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</si>
  <si>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</si>
  <si>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</si>
  <si>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</si>
  <si>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</si>
  <si>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</si>
  <si>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</si>
  <si>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</si>
  <si>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</si>
  <si>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</si>
  <si>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</si>
  <si>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</si>
  <si>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</si>
  <si>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</si>
  <si>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</si>
  <si>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</si>
  <si>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</si>
  <si>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</si>
  <si>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</si>
  <si>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</si>
  <si>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</si>
  <si>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</si>
  <si>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</si>
  <si>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</si>
  <si>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</si>
  <si>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</si>
  <si>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</si>
  <si>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</si>
  <si>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</si>
  <si>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</si>
  <si>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</si>
  <si>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</si>
  <si>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</si>
  <si>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</si>
  <si>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</si>
  <si>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</si>
  <si>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</si>
  <si>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</si>
  <si>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</si>
  <si>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</si>
  <si>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</si>
  <si>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</si>
  <si>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</si>
  <si>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</si>
  <si>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</si>
  <si>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</si>
  <si>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</si>
  <si>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</si>
  <si>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</si>
  <si>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</si>
  <si>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</si>
  <si>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</si>
  <si>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</si>
  <si>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</si>
  <si>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</si>
  <si>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</si>
  <si>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</si>
  <si>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</si>
  <si>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</si>
  <si>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</si>
  <si>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</si>
  <si>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</si>
  <si>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</si>
  <si>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</si>
  <si>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</si>
  <si>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</si>
  <si>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</si>
  <si>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</si>
  <si>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</si>
  <si>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</si>
  <si>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</si>
  <si>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</si>
  <si>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</si>
  <si>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</si>
  <si>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</si>
  <si>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</si>
  <si>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</si>
  <si>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</si>
  <si>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</si>
  <si>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</si>
  <si>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</si>
  <si>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</si>
  <si>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</si>
  <si>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</si>
  <si>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</si>
  <si>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</si>
  <si>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</si>
  <si>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</si>
  <si>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</si>
  <si>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</si>
  <si>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</si>
  <si>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</si>
  <si>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</si>
  <si>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</si>
  <si>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</si>
  <si>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</si>
  <si>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</si>
  <si>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</si>
  <si>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</si>
  <si>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</si>
  <si>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</si>
  <si>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</si>
  <si>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</si>
  <si>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</si>
  <si>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</si>
  <si>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</si>
  <si>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</si>
  <si>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</si>
  <si>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</si>
  <si>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</si>
  <si>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</si>
  <si>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</si>
  <si>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</si>
  <si>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</si>
  <si>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</si>
  <si>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</si>
  <si>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</si>
  <si>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</si>
  <si>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</si>
  <si>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</si>
  <si>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</si>
  <si>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</si>
  <si>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</si>
  <si>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</si>
  <si>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</si>
  <si>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</si>
  <si>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</si>
  <si>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</si>
  <si>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</si>
  <si>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</si>
  <si>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</si>
  <si>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</si>
  <si>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</si>
  <si>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</si>
  <si>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</si>
  <si>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</si>
  <si>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</si>
  <si>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</si>
  <si>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</si>
  <si>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</si>
  <si>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</si>
  <si>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</si>
  <si>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</si>
  <si>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</si>
  <si>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</si>
  <si>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</si>
  <si>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</si>
  <si>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</si>
  <si>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</si>
  <si>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</si>
  <si>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</si>
  <si>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</si>
  <si>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</si>
  <si>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</si>
  <si>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</si>
  <si>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</si>
  <si>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</si>
  <si>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</si>
  <si>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</si>
  <si>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</si>
  <si>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</si>
  <si>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</si>
  <si>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</si>
  <si>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</si>
  <si>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</si>
  <si>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</si>
  <si>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</si>
  <si>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</si>
  <si>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</si>
  <si>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</si>
  <si>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</si>
  <si>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</si>
  <si>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</si>
  <si>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</si>
  <si>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</si>
  <si>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</si>
  <si>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</si>
  <si>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</si>
  <si>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</si>
  <si>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</si>
  <si>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</si>
  <si>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</si>
  <si>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</si>
  <si>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</si>
  <si>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</si>
  <si>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</si>
  <si>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</si>
  <si>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</si>
  <si>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</si>
  <si>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</si>
  <si>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</si>
  <si>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</si>
  <si>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</si>
  <si>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</si>
  <si>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</si>
  <si>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</si>
  <si>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</si>
  <si>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</si>
  <si>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</si>
  <si>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</si>
  <si>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</si>
  <si>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</si>
  <si>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</si>
  <si>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</si>
  <si>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</si>
  <si>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</si>
  <si>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</si>
  <si>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</si>
  <si>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</si>
  <si>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</si>
  <si>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</si>
  <si>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</si>
  <si>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</si>
  <si>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</si>
  <si>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</si>
  <si>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</si>
  <si>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</si>
  <si>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</si>
  <si>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</si>
  <si>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</si>
  <si>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</si>
  <si>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</si>
  <si>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</si>
  <si>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</si>
  <si>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</si>
  <si>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</si>
  <si>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</si>
  <si>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</si>
  <si>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</si>
  <si>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</si>
  <si>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</si>
  <si>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</si>
  <si>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</si>
  <si>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</si>
  <si>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</si>
  <si>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</si>
  <si>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</si>
  <si>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</si>
  <si>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</si>
  <si>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</si>
  <si>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</si>
  <si>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</si>
  <si>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</si>
  <si>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</si>
  <si>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</si>
  <si>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</si>
  <si>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</si>
  <si>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</si>
  <si>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</si>
  <si>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</si>
  <si>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</si>
  <si>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</si>
  <si>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</si>
  <si>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</si>
  <si>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</si>
  <si>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</si>
  <si>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</si>
  <si>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</si>
  <si>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</si>
  <si>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</si>
  <si>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</si>
  <si>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</si>
  <si>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</si>
  <si>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</si>
  <si>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</si>
  <si>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</si>
  <si>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</si>
  <si>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</si>
  <si>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</si>
  <si>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</si>
  <si>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</si>
  <si>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</si>
  <si>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</si>
  <si>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</si>
  <si>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</si>
  <si>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</si>
  <si>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</si>
  <si>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</si>
  <si>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</si>
  <si>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</si>
  <si>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</si>
  <si>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</si>
  <si>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</si>
  <si>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</si>
  <si>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</si>
  <si>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</si>
  <si>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</si>
  <si>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</si>
  <si>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</si>
  <si>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</si>
  <si>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</si>
  <si>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</si>
  <si>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</si>
  <si>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</si>
  <si>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</si>
  <si>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</si>
  <si>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</si>
  <si>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</si>
  <si>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</si>
  <si>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</si>
  <si>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</si>
  <si>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</si>
  <si>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</si>
  <si>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</si>
  <si>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</si>
  <si>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</si>
  <si>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</si>
  <si>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</si>
  <si>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</si>
  <si>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Trả qua BCCI</t>
  </si>
  <si>
    <t>Tiếp nhận qua dịch vụ BCCI</t>
  </si>
  <si>
    <t>Trả qua dịch vụ BCCI</t>
  </si>
  <si>
    <t>Tiếp nhân và trả qua BCCI</t>
  </si>
  <si>
    <t>Bảo trợ xã hội</t>
  </si>
  <si>
    <t>Công thương</t>
  </si>
  <si>
    <t>Đất đai</t>
  </si>
  <si>
    <t>Giáo dục và đào tạo</t>
  </si>
  <si>
    <t>Lao động, thương binh và xã hội</t>
  </si>
  <si>
    <t>Người có công</t>
  </si>
  <si>
    <t>Nội vụ</t>
  </si>
  <si>
    <t>Quản lý chất lượng nông lâm sản và thủy sản</t>
  </si>
  <si>
    <t>Quy hoạch</t>
  </si>
  <si>
    <t>Tài chính – kế hoạch</t>
  </si>
  <si>
    <t>Tài nguyên và môi trường</t>
  </si>
  <si>
    <t>Tư pháp</t>
  </si>
  <si>
    <t>Văn hóa thông tin</t>
  </si>
  <si>
    <t>Xây dựng</t>
  </si>
  <si>
    <t>Y tế</t>
  </si>
  <si>
    <t>Giao dịch bảo đảm</t>
  </si>
  <si>
    <t>Cộng dồn từ đầu năm (tính từ ngày 01/01/2021) đến ngày 14 tháng báo cáo</t>
  </si>
  <si>
    <t>BÁO CÁO TỔNG HỢP LŨY KẾ KẾT QUẢ
GIẢI QUYẾT THỦ TỤC HÀNH CHÍNH CỦA TRUNG TÂM HÀNH CHÍNH CÔNG 
THÀNH PHỐ CẨM PHẢ VÀ BỘ PHẬN TIẾP NHẬN VÀ TRẢ KẾT QUẢ CẤP XÃ
Đến ngày 14/01/2021</t>
  </si>
  <si>
    <r>
      <t>BÁO CÁO TỔNG HỢP KẾT QUẢ GIẢI QUYẾT THỦ TỤC HÀNH CHÍNH
CỦA TRUNG TÂM HÀNH CHÍNH CÔNG THÀNH PHỐ CẨM PHẢ CHIA THEO CÁC LĨNH VỰC
từ ngày 15</t>
    </r>
    <r>
      <rPr>
        <b/>
        <sz val="12"/>
        <color theme="1"/>
        <rFont val="Times New Roman"/>
        <family val="1"/>
      </rPr>
      <t>/12/2020 đến 14/01/2021</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</si>
  <si>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15/12/2020 đến 14/01/2021</t>
    </r>
  </si>
  <si>
    <r>
      <t>BÁO CÁO TỔNG HỢP KẾT QUẢ GIẢI QUYẾT THỦ TỤC HÀNH CHÍNH
CỦA TRUNG TÂM HÀNH CHÍNH CÔNG THÀNH PHỐ CẨM PHẢ CHIA THEO CÁC LĨNH VỰC
từ ngày 01</t>
    </r>
    <r>
      <rPr>
        <b/>
        <sz val="12"/>
        <color theme="1"/>
        <rFont val="Times New Roman"/>
        <family val="1"/>
      </rPr>
      <t>/01/2021 đến 14/01/2021</t>
    </r>
  </si>
  <si>
    <t>BÁO CÁO KẾT QUẢ KHẢO SÁT, LẤY Ý KIẾN ĐÁNH GIÁ SỰ HÀI LÒNG CỦA NGƯỜI DÂN TẠI TRUNG TÂM PHỤC VỤ HÀNH CHÍNH CÔNG ....
 (Tính từ ngày 15/12/2020 đến ngày 14/01/2021)</t>
  </si>
  <si>
    <t>BÁO CÁO TỔNG HỢP KẾT QUẢ KHẢO SÁT, LẤY Ý KIẾN ĐÁNH GIÁ SỰ HÀI LÒNG CỦA NGƯỜI DÂN TẠI BỘ PHẬN 
MỘT CỬA CẤP XÃ
 (Tình từ ngày 15/12/2020 đến ngày 14/01/2021)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</si>
</sst>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5"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b/>
      <sz val="9"/>
      <color rgb="FF00B050"/>
      <name val="Times New Roman"/>
      <family val="1"/>
    </font>
    <font>
      <sz val="9"/>
      <color indexed="8"/>
      <name val="Times New Roman"/>
      <family val="1"/>
    </font>
  </fonts>
  <fills count="4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413">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0" fontId="4" fillId="0" borderId="6" xfId="0" applyFont="1" applyBorder="1" applyAlignment="1">
      <alignment horizontal="center"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0" fillId="33" borderId="0" xfId="0" applyFill="1" applyBorder="1"/>
    <xf numFmtId="2" fontId="13" fillId="0" borderId="1" xfId="46" applyNumberFormat="1" applyFont="1" applyBorder="1" applyAlignment="1">
      <alignment horizontal="right" vertical="center" wrapText="1"/>
    </xf>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14" fillId="0" borderId="0" xfId="1" applyNumberFormat="1" applyFont="1"/>
    <xf numFmtId="0" fontId="14" fillId="0" borderId="1" xfId="48" applyFont="1" applyBorder="1" applyAlignment="1">
      <alignment horizontal="center" vertical="center"/>
    </xf>
    <xf numFmtId="1" fontId="14" fillId="0" borderId="1" xfId="45" applyNumberFormat="1" applyFont="1" applyBorder="1" applyAlignment="1">
      <alignment horizontal="center" vertical="center" wrapText="1" shrinkToFit="1"/>
    </xf>
    <xf numFmtId="37" fontId="14" fillId="0" borderId="1" xfId="45" applyNumberFormat="1" applyFont="1" applyBorder="1" applyAlignment="1">
      <alignment horizontal="center" vertical="center" wrapText="1" shrinkToFit="1"/>
    </xf>
    <xf numFmtId="1" fontId="53" fillId="0" borderId="1" xfId="1" applyNumberFormat="1" applyFont="1" applyBorder="1" applyAlignment="1">
      <alignment horizontal="center" vertical="center" wrapText="1" shrinkToFit="1"/>
    </xf>
    <xf numFmtId="0" fontId="53" fillId="33" borderId="1" xfId="0" applyFont="1" applyFill="1" applyBorder="1" applyAlignment="1">
      <alignment horizontal="left" vertical="center" wrapText="1"/>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3" fontId="0" fillId="0" borderId="0" xfId="0" applyNumberFormat="1"/>
    <xf numFmtId="0" fontId="0" fillId="0" borderId="1" xfId="0" applyFont="1" applyBorder="1" applyAlignment="1">
      <alignment horizontal="center" vertical="top"/>
    </xf>
    <xf numFmtId="0" fontId="0" fillId="0" borderId="1" xfId="0" applyFont="1" applyBorder="1" applyAlignment="1">
      <alignment vertical="top"/>
    </xf>
    <xf numFmtId="1" fontId="54" fillId="0" borderId="1" xfId="48" applyNumberFormat="1" applyFont="1" applyBorder="1" applyAlignment="1">
      <alignment horizontal="right" vertical="center"/>
    </xf>
    <xf numFmtId="1" fontId="54" fillId="0" borderId="1" xfId="45" applyNumberFormat="1" applyFont="1" applyBorder="1" applyAlignment="1">
      <alignment horizontal="right" vertical="center" wrapText="1" shrinkToFit="1"/>
    </xf>
    <xf numFmtId="0" fontId="2" fillId="33" borderId="1" xfId="0" applyFont="1" applyFill="1" applyBorder="1" applyAlignment="1">
      <alignment horizontal="center"/>
    </xf>
    <xf numFmtId="0" fontId="41" fillId="33" borderId="1" xfId="0" applyFont="1" applyFill="1" applyBorder="1" applyAlignment="1">
      <alignment vertical="top"/>
    </xf>
    <xf numFmtId="0" fontId="42" fillId="33" borderId="1" xfId="0" applyFont="1" applyFill="1" applyBorder="1" applyAlignment="1">
      <alignment vertical="top"/>
    </xf>
    <xf numFmtId="0" fontId="1" fillId="33" borderId="22" xfId="0" applyFont="1" applyFill="1" applyBorder="1"/>
    <xf numFmtId="0" fontId="0" fillId="0" borderId="1" xfId="0" applyBorder="1" applyAlignment="1">
      <alignment vertical="top"/>
    </xf>
    <xf numFmtId="0" fontId="1" fillId="34" borderId="7" xfId="0" applyFont="1" applyFill="1" applyBorder="1"/>
    <xf numFmtId="0" fontId="19" fillId="0" borderId="1" xfId="0" applyFont="1" applyBorder="1" applyAlignment="1">
      <alignment horizontal="center"/>
    </xf>
    <xf numFmtId="0" fontId="19" fillId="0" borderId="1" xfId="0" applyFont="1" applyBorder="1"/>
    <xf numFmtId="0" fontId="1" fillId="34"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39" borderId="1" xfId="0" applyFont="1" applyFill="1" applyBorder="1" applyAlignment="1">
      <alignment horizontal="center" vertical="center" wrapText="1"/>
    </xf>
    <xf numFmtId="0" fontId="14" fillId="0" borderId="1" xfId="0" applyFont="1" applyBorder="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39" borderId="2" xfId="0" applyFont="1" applyFill="1" applyBorder="1" applyAlignment="1">
      <alignment horizontal="center" wrapText="1"/>
    </xf>
    <xf numFmtId="0" fontId="1" fillId="39" borderId="3" xfId="0" applyFont="1" applyFill="1" applyBorder="1" applyAlignment="1">
      <alignment horizontal="center" wrapText="1"/>
    </xf>
    <xf numFmtId="0" fontId="1" fillId="39" borderId="4" xfId="0" applyFont="1" applyFill="1" applyBorder="1" applyAlignment="1">
      <alignment horizontal="center" wrapText="1"/>
    </xf>
    <xf numFmtId="0" fontId="4" fillId="38" borderId="2" xfId="0" applyFont="1" applyFill="1" applyBorder="1" applyAlignment="1">
      <alignment horizontal="center" wrapText="1"/>
    </xf>
    <xf numFmtId="0" fontId="4" fillId="38" borderId="3" xfId="0" applyFont="1" applyFill="1" applyBorder="1" applyAlignment="1">
      <alignment horizontal="center" wrapText="1"/>
    </xf>
    <xf numFmtId="0" fontId="4" fillId="38" borderId="4" xfId="0" applyFont="1" applyFill="1" applyBorder="1" applyAlignment="1">
      <alignment horizontal="center" wrapText="1"/>
    </xf>
    <xf numFmtId="0" fontId="4" fillId="34" borderId="2" xfId="0" applyFont="1" applyFill="1" applyBorder="1" applyAlignment="1">
      <alignment horizontal="center" wrapText="1"/>
    </xf>
    <xf numFmtId="0" fontId="4" fillId="34" borderId="3" xfId="0" applyFont="1" applyFill="1" applyBorder="1" applyAlignment="1">
      <alignment horizontal="center" wrapText="1"/>
    </xf>
    <xf numFmtId="0" fontId="4" fillId="34" borderId="4" xfId="0" applyFont="1" applyFill="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1" fillId="0" borderId="0" xfId="1" applyNumberFormat="1" applyFont="1" applyAlignment="1">
      <alignment horizontal="center" vertical="center"/>
    </xf>
    <xf numFmtId="1" fontId="8" fillId="0" borderId="0" xfId="1" applyNumberFormat="1" applyFont="1" applyAlignment="1">
      <alignment horizontal="center"/>
    </xf>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53" fillId="33" borderId="2" xfId="0" applyNumberFormat="1" applyFont="1" applyFill="1" applyBorder="1" applyAlignment="1">
      <alignment horizontal="center" vertical="center" wrapText="1"/>
    </xf>
    <xf numFmtId="1" fontId="53" fillId="33" borderId="3" xfId="0" applyNumberFormat="1" applyFont="1" applyFill="1" applyBorder="1" applyAlignment="1">
      <alignment horizontal="center" vertical="center" wrapText="1"/>
    </xf>
    <xf numFmtId="1" fontId="53" fillId="33" borderId="4" xfId="0" applyNumberFormat="1" applyFont="1" applyFill="1" applyBorder="1" applyAlignment="1">
      <alignment horizontal="center" vertical="center" wrapText="1"/>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276225</xdr:colOff>
      <xdr:row>4</xdr:row>
      <xdr:rowOff>0</xdr:rowOff>
    </xdr:from>
    <xdr:to>
      <xdr:col>32</xdr:col>
      <xdr:colOff>304800</xdr:colOff>
      <xdr:row>4</xdr:row>
      <xdr:rowOff>1</xdr:rowOff>
    </xdr:to>
    <xdr:cxnSp macro="">
      <xdr:nvCxnSpPr>
        <xdr:cNvPr id="2" name="Straight Connector 1"/>
        <xdr:cNvCxnSpPr/>
      </xdr:nvCxnSpPr>
      <xdr:spPr>
        <a:xfrm>
          <a:off x="9153525" y="800100"/>
          <a:ext cx="1647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21</xdr:col>
      <xdr:colOff>1</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opLeftCell="A16" workbookViewId="0">
      <selection activeCell="U33" sqref="U33"/>
    </sheetView>
  </sheetViews>
  <sheetFormatPr defaultRowHeight="15" x14ac:dyDescent="0.25"/>
  <cols>
    <col min="1" max="1" width="5.140625" customWidth="1"/>
    <col min="2" max="2" width="31.140625" customWidth="1"/>
    <col min="3" max="17" width="6" customWidth="1"/>
  </cols>
  <sheetData>
    <row r="1" spans="1:17" x14ac:dyDescent="0.25">
      <c r="A1" s="269" t="s">
        <v>371</v>
      </c>
      <c r="B1" s="269"/>
      <c r="C1" s="2"/>
      <c r="D1" s="2"/>
      <c r="E1" s="2"/>
      <c r="F1" s="2"/>
      <c r="G1" s="2"/>
      <c r="H1" s="2"/>
      <c r="I1" s="2"/>
      <c r="J1" s="2"/>
      <c r="K1" s="2"/>
      <c r="M1" s="16"/>
      <c r="N1" s="16"/>
      <c r="O1" s="31" t="s">
        <v>19</v>
      </c>
    </row>
    <row r="2" spans="1:17" x14ac:dyDescent="0.25">
      <c r="A2" s="269" t="s">
        <v>372</v>
      </c>
      <c r="B2" s="269"/>
      <c r="C2" s="64"/>
      <c r="D2" s="64"/>
      <c r="E2" s="64"/>
      <c r="F2" s="64"/>
      <c r="G2" s="64"/>
      <c r="H2" s="64"/>
      <c r="I2" s="64"/>
      <c r="J2" s="64"/>
      <c r="K2" s="64"/>
      <c r="M2" s="63"/>
      <c r="N2" s="63"/>
      <c r="O2" s="63"/>
    </row>
    <row r="3" spans="1:17" ht="42" customHeight="1" x14ac:dyDescent="0.25">
      <c r="A3" s="273" t="s">
        <v>470</v>
      </c>
      <c r="B3" s="273"/>
      <c r="C3" s="273"/>
      <c r="D3" s="273"/>
      <c r="E3" s="273"/>
      <c r="F3" s="273"/>
      <c r="G3" s="273"/>
      <c r="H3" s="273"/>
      <c r="I3" s="273"/>
      <c r="J3" s="273"/>
      <c r="K3" s="273"/>
      <c r="L3" s="273"/>
      <c r="M3" s="273"/>
      <c r="N3" s="273"/>
      <c r="O3" s="273"/>
    </row>
    <row r="4" spans="1:17" ht="7.5" customHeight="1" x14ac:dyDescent="0.25">
      <c r="C4" s="274"/>
      <c r="D4" s="274"/>
      <c r="E4" s="274"/>
      <c r="F4" s="274"/>
      <c r="G4" s="274"/>
      <c r="H4" s="274"/>
      <c r="I4" s="274"/>
      <c r="J4" s="274"/>
      <c r="K4" s="274"/>
      <c r="L4" s="274"/>
      <c r="M4" s="274"/>
    </row>
    <row r="5" spans="1:17" s="1" customFormat="1" ht="32.25" customHeight="1" x14ac:dyDescent="0.2">
      <c r="A5" s="260" t="s">
        <v>15</v>
      </c>
      <c r="B5" s="260" t="s">
        <v>184</v>
      </c>
      <c r="C5" s="263" t="s">
        <v>2</v>
      </c>
      <c r="D5" s="263"/>
      <c r="E5" s="263"/>
      <c r="F5" s="263" t="s">
        <v>13</v>
      </c>
      <c r="G5" s="263"/>
      <c r="H5" s="263"/>
      <c r="I5" s="263"/>
      <c r="J5" s="263" t="s">
        <v>3</v>
      </c>
      <c r="K5" s="263"/>
      <c r="L5" s="263"/>
      <c r="M5" s="260" t="s">
        <v>11</v>
      </c>
      <c r="N5" s="260" t="s">
        <v>12</v>
      </c>
      <c r="O5" s="260" t="s">
        <v>65</v>
      </c>
      <c r="P5" s="259" t="s">
        <v>449</v>
      </c>
      <c r="Q5" s="259" t="s">
        <v>450</v>
      </c>
    </row>
    <row r="6" spans="1:17" s="1" customFormat="1" ht="14.25" customHeight="1" x14ac:dyDescent="0.2">
      <c r="A6" s="261"/>
      <c r="B6" s="261"/>
      <c r="C6" s="263" t="s">
        <v>4</v>
      </c>
      <c r="D6" s="267" t="s">
        <v>5</v>
      </c>
      <c r="E6" s="267"/>
      <c r="F6" s="263" t="s">
        <v>4</v>
      </c>
      <c r="G6" s="264" t="s">
        <v>5</v>
      </c>
      <c r="H6" s="265"/>
      <c r="I6" s="266"/>
      <c r="J6" s="264" t="s">
        <v>5</v>
      </c>
      <c r="K6" s="265"/>
      <c r="L6" s="266"/>
      <c r="M6" s="261"/>
      <c r="N6" s="261"/>
      <c r="O6" s="261"/>
      <c r="P6" s="259"/>
      <c r="Q6" s="259"/>
    </row>
    <row r="7" spans="1:17" s="1" customFormat="1" ht="88.5" customHeight="1" x14ac:dyDescent="0.2">
      <c r="A7" s="262"/>
      <c r="B7" s="262"/>
      <c r="C7" s="263"/>
      <c r="D7" s="81" t="s">
        <v>6</v>
      </c>
      <c r="E7" s="81" t="s">
        <v>7</v>
      </c>
      <c r="F7" s="263"/>
      <c r="G7" s="81" t="s">
        <v>14</v>
      </c>
      <c r="H7" s="81" t="s">
        <v>8</v>
      </c>
      <c r="I7" s="81" t="s">
        <v>9</v>
      </c>
      <c r="J7" s="196" t="s">
        <v>4</v>
      </c>
      <c r="K7" s="196" t="s">
        <v>10</v>
      </c>
      <c r="L7" s="196" t="s">
        <v>185</v>
      </c>
      <c r="M7" s="262"/>
      <c r="N7" s="262"/>
      <c r="O7" s="262"/>
      <c r="P7" s="259"/>
      <c r="Q7" s="259"/>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70" t="s">
        <v>45</v>
      </c>
      <c r="C9" s="271"/>
      <c r="D9" s="271"/>
      <c r="E9" s="271"/>
      <c r="F9" s="271"/>
      <c r="G9" s="271"/>
      <c r="H9" s="271"/>
      <c r="I9" s="271"/>
      <c r="J9" s="271"/>
      <c r="K9" s="271"/>
      <c r="L9" s="271"/>
      <c r="M9" s="271"/>
      <c r="N9" s="271"/>
      <c r="O9" s="272"/>
      <c r="P9" s="85"/>
      <c r="Q9" s="85"/>
    </row>
    <row r="10" spans="1:17" x14ac:dyDescent="0.25">
      <c r="A10" s="242">
        <v>1</v>
      </c>
      <c r="B10" s="243" t="s">
        <v>452</v>
      </c>
      <c r="C10" s="5">
        <f t="shared" ref="C10:C25" si="0">F10+J10+M10</f>
        <v>85</v>
      </c>
      <c r="D10" s="75">
        <v>22</v>
      </c>
      <c r="E10" s="75">
        <v>63</v>
      </c>
      <c r="F10" s="5">
        <f>G10+H10+I10</f>
        <v>76</v>
      </c>
      <c r="G10" s="75">
        <v>69</v>
      </c>
      <c r="H10" s="75">
        <v>7</v>
      </c>
      <c r="I10" s="76">
        <v>0</v>
      </c>
      <c r="J10" s="5">
        <f>K10+L10</f>
        <v>9</v>
      </c>
      <c r="K10" s="75">
        <v>9</v>
      </c>
      <c r="L10" s="76">
        <v>0</v>
      </c>
      <c r="M10" s="75">
        <v>0</v>
      </c>
      <c r="N10" s="75">
        <v>4</v>
      </c>
      <c r="O10" s="238">
        <v>1</v>
      </c>
      <c r="P10" s="85"/>
      <c r="Q10" s="240"/>
    </row>
    <row r="11" spans="1:17" x14ac:dyDescent="0.25">
      <c r="A11" s="242">
        <v>2</v>
      </c>
      <c r="B11" s="243" t="s">
        <v>453</v>
      </c>
      <c r="C11" s="5">
        <f t="shared" si="0"/>
        <v>5</v>
      </c>
      <c r="D11" s="75">
        <v>0</v>
      </c>
      <c r="E11" s="75">
        <v>5</v>
      </c>
      <c r="F11" s="5">
        <f t="shared" ref="F11:F18" si="1">G11+H11+I11</f>
        <v>5</v>
      </c>
      <c r="G11" s="75">
        <v>5</v>
      </c>
      <c r="H11" s="75">
        <v>0</v>
      </c>
      <c r="I11" s="76">
        <v>0</v>
      </c>
      <c r="J11" s="5">
        <f t="shared" ref="J11:J25" si="2">K11+L11</f>
        <v>0</v>
      </c>
      <c r="K11" s="75">
        <v>0</v>
      </c>
      <c r="L11" s="76">
        <v>0</v>
      </c>
      <c r="M11" s="75">
        <v>0</v>
      </c>
      <c r="N11" s="75">
        <v>0</v>
      </c>
      <c r="O11" s="238">
        <v>5</v>
      </c>
      <c r="P11" s="85"/>
      <c r="Q11" s="239"/>
    </row>
    <row r="12" spans="1:17" x14ac:dyDescent="0.25">
      <c r="A12" s="242">
        <v>3</v>
      </c>
      <c r="B12" s="243" t="s">
        <v>454</v>
      </c>
      <c r="C12" s="5">
        <f t="shared" si="0"/>
        <v>2153</v>
      </c>
      <c r="D12" s="75">
        <v>1039</v>
      </c>
      <c r="E12" s="75">
        <v>1114</v>
      </c>
      <c r="F12" s="5">
        <f t="shared" si="1"/>
        <v>1097</v>
      </c>
      <c r="G12" s="75">
        <v>701</v>
      </c>
      <c r="H12" s="75">
        <v>396</v>
      </c>
      <c r="I12" s="76">
        <v>0</v>
      </c>
      <c r="J12" s="5">
        <f t="shared" si="2"/>
        <v>1030</v>
      </c>
      <c r="K12" s="75">
        <v>1018</v>
      </c>
      <c r="L12" s="76">
        <v>12</v>
      </c>
      <c r="M12" s="75">
        <v>26</v>
      </c>
      <c r="N12" s="75">
        <v>132</v>
      </c>
      <c r="O12" s="238">
        <v>193</v>
      </c>
      <c r="P12" s="85">
        <v>26</v>
      </c>
      <c r="Q12" s="239"/>
    </row>
    <row r="13" spans="1:17" x14ac:dyDescent="0.25">
      <c r="A13" s="242">
        <v>4</v>
      </c>
      <c r="B13" s="243" t="s">
        <v>467</v>
      </c>
      <c r="C13" s="5">
        <f t="shared" si="0"/>
        <v>302</v>
      </c>
      <c r="D13" s="75">
        <v>0</v>
      </c>
      <c r="E13" s="75">
        <v>302</v>
      </c>
      <c r="F13" s="5">
        <f t="shared" si="1"/>
        <v>295</v>
      </c>
      <c r="G13" s="75">
        <v>91</v>
      </c>
      <c r="H13" s="75">
        <v>204</v>
      </c>
      <c r="I13" s="76">
        <v>0</v>
      </c>
      <c r="J13" s="5">
        <f t="shared" si="2"/>
        <v>7</v>
      </c>
      <c r="K13" s="75">
        <v>7</v>
      </c>
      <c r="L13" s="76">
        <v>0</v>
      </c>
      <c r="M13" s="75">
        <v>0</v>
      </c>
      <c r="N13" s="75">
        <v>0</v>
      </c>
      <c r="O13" s="223">
        <v>170</v>
      </c>
      <c r="P13" s="85">
        <v>10</v>
      </c>
      <c r="Q13" s="239"/>
    </row>
    <row r="14" spans="1:17" x14ac:dyDescent="0.25">
      <c r="A14" s="242">
        <v>5</v>
      </c>
      <c r="B14" s="243" t="s">
        <v>455</v>
      </c>
      <c r="C14" s="5">
        <f t="shared" si="0"/>
        <v>24</v>
      </c>
      <c r="D14" s="75">
        <v>2</v>
      </c>
      <c r="E14" s="75">
        <v>22</v>
      </c>
      <c r="F14" s="5">
        <f t="shared" si="1"/>
        <v>11</v>
      </c>
      <c r="G14" s="75">
        <v>6</v>
      </c>
      <c r="H14" s="75">
        <v>5</v>
      </c>
      <c r="I14" s="76">
        <v>0</v>
      </c>
      <c r="J14" s="5">
        <f t="shared" si="2"/>
        <v>13</v>
      </c>
      <c r="K14" s="75">
        <v>13</v>
      </c>
      <c r="L14" s="76">
        <v>0</v>
      </c>
      <c r="M14" s="75">
        <v>0</v>
      </c>
      <c r="N14" s="75">
        <v>0</v>
      </c>
      <c r="O14" s="223">
        <v>22</v>
      </c>
      <c r="P14" s="85"/>
      <c r="Q14" s="239"/>
    </row>
    <row r="15" spans="1:17" x14ac:dyDescent="0.25">
      <c r="A15" s="242">
        <v>6</v>
      </c>
      <c r="B15" s="243" t="s">
        <v>456</v>
      </c>
      <c r="C15" s="5">
        <f t="shared" si="0"/>
        <v>1</v>
      </c>
      <c r="D15" s="75">
        <v>0</v>
      </c>
      <c r="E15" s="75">
        <v>1</v>
      </c>
      <c r="F15" s="5">
        <f t="shared" si="1"/>
        <v>1</v>
      </c>
      <c r="G15" s="75">
        <v>0</v>
      </c>
      <c r="H15" s="75">
        <v>1</v>
      </c>
      <c r="I15" s="76">
        <v>0</v>
      </c>
      <c r="J15" s="5">
        <f t="shared" si="2"/>
        <v>0</v>
      </c>
      <c r="K15" s="75">
        <v>0</v>
      </c>
      <c r="L15" s="76">
        <v>0</v>
      </c>
      <c r="M15" s="75">
        <v>0</v>
      </c>
      <c r="N15" s="75">
        <v>0</v>
      </c>
      <c r="O15" s="223">
        <v>1</v>
      </c>
      <c r="P15" s="85"/>
      <c r="Q15" s="239"/>
    </row>
    <row r="16" spans="1:17" x14ac:dyDescent="0.25">
      <c r="A16" s="242">
        <v>7</v>
      </c>
      <c r="B16" s="243" t="s">
        <v>457</v>
      </c>
      <c r="C16" s="5">
        <f t="shared" si="0"/>
        <v>13</v>
      </c>
      <c r="D16" s="75">
        <v>2</v>
      </c>
      <c r="E16" s="75">
        <v>11</v>
      </c>
      <c r="F16" s="5">
        <f t="shared" si="1"/>
        <v>9</v>
      </c>
      <c r="G16" s="75">
        <v>9</v>
      </c>
      <c r="H16" s="75">
        <v>0</v>
      </c>
      <c r="I16" s="76">
        <v>0</v>
      </c>
      <c r="J16" s="5">
        <f t="shared" si="2"/>
        <v>4</v>
      </c>
      <c r="K16" s="75">
        <v>4</v>
      </c>
      <c r="L16" s="76">
        <v>0</v>
      </c>
      <c r="M16" s="75">
        <v>0</v>
      </c>
      <c r="N16" s="75">
        <v>0</v>
      </c>
      <c r="O16" s="85">
        <v>0</v>
      </c>
      <c r="P16" s="85"/>
      <c r="Q16" s="85"/>
    </row>
    <row r="17" spans="1:21" x14ac:dyDescent="0.25">
      <c r="A17" s="242">
        <v>8</v>
      </c>
      <c r="B17" s="243" t="s">
        <v>458</v>
      </c>
      <c r="C17" s="5">
        <f t="shared" si="0"/>
        <v>10</v>
      </c>
      <c r="D17" s="75">
        <v>2</v>
      </c>
      <c r="E17" s="75">
        <v>8</v>
      </c>
      <c r="F17" s="5">
        <f t="shared" si="1"/>
        <v>7</v>
      </c>
      <c r="G17" s="75">
        <v>6</v>
      </c>
      <c r="H17" s="75">
        <v>1</v>
      </c>
      <c r="I17" s="76">
        <v>0</v>
      </c>
      <c r="J17" s="5">
        <f t="shared" si="2"/>
        <v>3</v>
      </c>
      <c r="K17" s="75">
        <v>3</v>
      </c>
      <c r="L17" s="76">
        <v>0</v>
      </c>
      <c r="M17" s="75">
        <v>0</v>
      </c>
      <c r="N17" s="75">
        <v>1</v>
      </c>
      <c r="O17" s="85">
        <v>8</v>
      </c>
      <c r="P17" s="85"/>
      <c r="Q17" s="85"/>
    </row>
    <row r="18" spans="1:21" x14ac:dyDescent="0.25">
      <c r="A18" s="242">
        <v>9</v>
      </c>
      <c r="B18" s="243" t="s">
        <v>459</v>
      </c>
      <c r="C18" s="5">
        <f t="shared" si="0"/>
        <v>2</v>
      </c>
      <c r="D18" s="75">
        <v>0</v>
      </c>
      <c r="E18" s="75">
        <v>2</v>
      </c>
      <c r="F18" s="5">
        <f t="shared" si="1"/>
        <v>2</v>
      </c>
      <c r="G18" s="75">
        <v>2</v>
      </c>
      <c r="H18" s="75">
        <v>0</v>
      </c>
      <c r="I18" s="76">
        <v>0</v>
      </c>
      <c r="J18" s="5">
        <f t="shared" si="2"/>
        <v>0</v>
      </c>
      <c r="K18" s="75">
        <v>0</v>
      </c>
      <c r="L18" s="76">
        <v>0</v>
      </c>
      <c r="M18" s="75">
        <v>0</v>
      </c>
      <c r="N18" s="75">
        <v>0</v>
      </c>
      <c r="O18" s="85">
        <v>2</v>
      </c>
      <c r="P18" s="85"/>
      <c r="Q18" s="85"/>
    </row>
    <row r="19" spans="1:21" x14ac:dyDescent="0.25">
      <c r="A19" s="242">
        <v>10</v>
      </c>
      <c r="B19" s="243" t="s">
        <v>460</v>
      </c>
      <c r="C19" s="5">
        <f t="shared" si="0"/>
        <v>3</v>
      </c>
      <c r="D19" s="75">
        <v>0</v>
      </c>
      <c r="E19" s="75">
        <v>3</v>
      </c>
      <c r="F19" s="5">
        <f t="shared" ref="F19:F25" si="3">G19+H19+I19</f>
        <v>0</v>
      </c>
      <c r="G19" s="75">
        <v>0</v>
      </c>
      <c r="H19" s="75">
        <v>0</v>
      </c>
      <c r="I19" s="76">
        <v>0</v>
      </c>
      <c r="J19" s="5">
        <f t="shared" si="2"/>
        <v>3</v>
      </c>
      <c r="K19" s="75">
        <v>3</v>
      </c>
      <c r="L19" s="76">
        <v>0</v>
      </c>
      <c r="M19" s="75">
        <v>0</v>
      </c>
      <c r="N19" s="75">
        <v>0</v>
      </c>
      <c r="O19" s="75">
        <v>0</v>
      </c>
      <c r="P19" s="85"/>
      <c r="Q19" s="85"/>
    </row>
    <row r="20" spans="1:21" x14ac:dyDescent="0.25">
      <c r="A20" s="242">
        <v>11</v>
      </c>
      <c r="B20" s="243" t="s">
        <v>461</v>
      </c>
      <c r="C20" s="5">
        <f t="shared" si="0"/>
        <v>106</v>
      </c>
      <c r="D20" s="75">
        <v>5</v>
      </c>
      <c r="E20" s="75">
        <v>101</v>
      </c>
      <c r="F20" s="5">
        <f t="shared" si="3"/>
        <v>101</v>
      </c>
      <c r="G20" s="75">
        <v>101</v>
      </c>
      <c r="H20" s="75">
        <v>0</v>
      </c>
      <c r="I20" s="76">
        <v>0</v>
      </c>
      <c r="J20" s="5">
        <f t="shared" si="2"/>
        <v>5</v>
      </c>
      <c r="K20" s="75">
        <v>5</v>
      </c>
      <c r="L20" s="76">
        <v>0</v>
      </c>
      <c r="M20" s="75">
        <v>0</v>
      </c>
      <c r="N20" s="75">
        <v>0</v>
      </c>
      <c r="O20" s="75">
        <v>101</v>
      </c>
      <c r="P20" s="85"/>
      <c r="Q20" s="85">
        <v>31</v>
      </c>
    </row>
    <row r="21" spans="1:21" x14ac:dyDescent="0.25">
      <c r="A21" s="242">
        <v>12</v>
      </c>
      <c r="B21" s="243" t="s">
        <v>462</v>
      </c>
      <c r="C21" s="5">
        <f t="shared" si="0"/>
        <v>10</v>
      </c>
      <c r="D21" s="75">
        <v>6</v>
      </c>
      <c r="E21" s="75">
        <v>4</v>
      </c>
      <c r="F21" s="5">
        <f t="shared" si="3"/>
        <v>10</v>
      </c>
      <c r="G21" s="75">
        <v>3</v>
      </c>
      <c r="H21" s="75">
        <v>7</v>
      </c>
      <c r="I21" s="76">
        <v>0</v>
      </c>
      <c r="J21" s="5">
        <f t="shared" si="2"/>
        <v>0</v>
      </c>
      <c r="K21" s="75">
        <v>0</v>
      </c>
      <c r="L21" s="76">
        <v>0</v>
      </c>
      <c r="M21" s="75">
        <v>0</v>
      </c>
      <c r="N21" s="75">
        <v>5</v>
      </c>
      <c r="O21" s="75">
        <v>0</v>
      </c>
      <c r="P21" s="85"/>
      <c r="Q21" s="85"/>
    </row>
    <row r="22" spans="1:21" x14ac:dyDescent="0.25">
      <c r="A22" s="242">
        <v>13</v>
      </c>
      <c r="B22" s="243" t="s">
        <v>463</v>
      </c>
      <c r="C22" s="5">
        <f t="shared" si="0"/>
        <v>151</v>
      </c>
      <c r="D22" s="75">
        <v>2</v>
      </c>
      <c r="E22" s="75">
        <v>149</v>
      </c>
      <c r="F22" s="5">
        <f t="shared" si="3"/>
        <v>143</v>
      </c>
      <c r="G22" s="75">
        <v>79</v>
      </c>
      <c r="H22" s="75">
        <v>64</v>
      </c>
      <c r="I22" s="76">
        <v>0</v>
      </c>
      <c r="J22" s="5">
        <f t="shared" si="2"/>
        <v>8</v>
      </c>
      <c r="K22" s="75">
        <v>8</v>
      </c>
      <c r="L22" s="76">
        <v>0</v>
      </c>
      <c r="M22" s="75">
        <v>0</v>
      </c>
      <c r="N22" s="75">
        <v>0</v>
      </c>
      <c r="O22" s="75">
        <v>110</v>
      </c>
      <c r="P22" s="85"/>
      <c r="Q22" s="85"/>
    </row>
    <row r="23" spans="1:21" x14ac:dyDescent="0.25">
      <c r="A23" s="242">
        <v>14</v>
      </c>
      <c r="B23" s="243" t="s">
        <v>464</v>
      </c>
      <c r="C23" s="5">
        <f t="shared" si="0"/>
        <v>2</v>
      </c>
      <c r="D23" s="75">
        <v>1</v>
      </c>
      <c r="E23" s="75">
        <v>1</v>
      </c>
      <c r="F23" s="5">
        <f t="shared" si="3"/>
        <v>2</v>
      </c>
      <c r="G23" s="75">
        <v>1</v>
      </c>
      <c r="H23" s="75">
        <v>1</v>
      </c>
      <c r="I23" s="76">
        <v>0</v>
      </c>
      <c r="J23" s="5">
        <f t="shared" si="2"/>
        <v>0</v>
      </c>
      <c r="K23" s="75">
        <v>0</v>
      </c>
      <c r="L23" s="76">
        <v>0</v>
      </c>
      <c r="M23" s="75">
        <v>0</v>
      </c>
      <c r="N23" s="75">
        <v>1</v>
      </c>
      <c r="O23" s="75">
        <v>1</v>
      </c>
      <c r="P23" s="85"/>
      <c r="Q23" s="85"/>
    </row>
    <row r="24" spans="1:21" x14ac:dyDescent="0.25">
      <c r="A24" s="242">
        <v>15</v>
      </c>
      <c r="B24" s="243" t="s">
        <v>465</v>
      </c>
      <c r="C24" s="5">
        <f t="shared" si="0"/>
        <v>55</v>
      </c>
      <c r="D24" s="75">
        <v>8</v>
      </c>
      <c r="E24" s="75">
        <v>47</v>
      </c>
      <c r="F24" s="5">
        <f t="shared" si="3"/>
        <v>41</v>
      </c>
      <c r="G24" s="75">
        <v>38</v>
      </c>
      <c r="H24" s="75">
        <v>3</v>
      </c>
      <c r="I24" s="76">
        <v>0</v>
      </c>
      <c r="J24" s="5">
        <f t="shared" si="2"/>
        <v>14</v>
      </c>
      <c r="K24" s="75">
        <v>14</v>
      </c>
      <c r="L24" s="76">
        <v>0</v>
      </c>
      <c r="M24" s="75">
        <v>0</v>
      </c>
      <c r="N24" s="75">
        <v>8</v>
      </c>
      <c r="O24" s="75">
        <v>26</v>
      </c>
      <c r="P24" s="85"/>
      <c r="Q24" s="85"/>
    </row>
    <row r="25" spans="1:21" x14ac:dyDescent="0.25">
      <c r="A25" s="242">
        <v>16</v>
      </c>
      <c r="B25" s="250" t="s">
        <v>466</v>
      </c>
      <c r="C25" s="5">
        <f t="shared" si="0"/>
        <v>1</v>
      </c>
      <c r="D25" s="75">
        <v>1</v>
      </c>
      <c r="E25" s="75">
        <v>0</v>
      </c>
      <c r="F25" s="5">
        <f t="shared" si="3"/>
        <v>1</v>
      </c>
      <c r="G25" s="75">
        <v>0</v>
      </c>
      <c r="H25" s="75">
        <v>1</v>
      </c>
      <c r="I25" s="76">
        <v>0</v>
      </c>
      <c r="J25" s="5">
        <f t="shared" si="2"/>
        <v>0</v>
      </c>
      <c r="K25" s="75">
        <v>0</v>
      </c>
      <c r="L25" s="76">
        <v>0</v>
      </c>
      <c r="M25" s="75">
        <v>0</v>
      </c>
      <c r="N25" s="75">
        <v>0</v>
      </c>
      <c r="O25" s="75">
        <v>0</v>
      </c>
      <c r="P25" s="85"/>
      <c r="Q25" s="85"/>
    </row>
    <row r="26" spans="1:21" x14ac:dyDescent="0.25">
      <c r="A26" s="4"/>
      <c r="B26" s="115" t="s">
        <v>401</v>
      </c>
      <c r="C26" s="8">
        <f>SUM(C10:C25)</f>
        <v>2923</v>
      </c>
      <c r="D26" s="8">
        <f t="shared" ref="D26:Q26" si="4">SUM(D10:D25)</f>
        <v>1090</v>
      </c>
      <c r="E26" s="8">
        <f t="shared" si="4"/>
        <v>1833</v>
      </c>
      <c r="F26" s="8">
        <f t="shared" si="4"/>
        <v>1801</v>
      </c>
      <c r="G26" s="8">
        <f t="shared" si="4"/>
        <v>1111</v>
      </c>
      <c r="H26" s="8">
        <f t="shared" si="4"/>
        <v>690</v>
      </c>
      <c r="I26" s="8">
        <f t="shared" si="4"/>
        <v>0</v>
      </c>
      <c r="J26" s="8">
        <f t="shared" si="4"/>
        <v>1096</v>
      </c>
      <c r="K26" s="8">
        <f t="shared" si="4"/>
        <v>1084</v>
      </c>
      <c r="L26" s="8">
        <f t="shared" si="4"/>
        <v>12</v>
      </c>
      <c r="M26" s="8">
        <f t="shared" si="4"/>
        <v>26</v>
      </c>
      <c r="N26" s="8">
        <f t="shared" si="4"/>
        <v>151</v>
      </c>
      <c r="O26" s="8">
        <f t="shared" si="4"/>
        <v>640</v>
      </c>
      <c r="P26" s="8">
        <f t="shared" si="4"/>
        <v>36</v>
      </c>
      <c r="Q26" s="8">
        <f t="shared" si="4"/>
        <v>31</v>
      </c>
    </row>
    <row r="27" spans="1:21" ht="18" customHeight="1" x14ac:dyDescent="0.25">
      <c r="A27" s="44" t="s">
        <v>18</v>
      </c>
      <c r="B27" s="270" t="s">
        <v>42</v>
      </c>
      <c r="C27" s="271"/>
      <c r="D27" s="271"/>
      <c r="E27" s="271"/>
      <c r="F27" s="271"/>
      <c r="G27" s="271"/>
      <c r="H27" s="271"/>
      <c r="I27" s="271"/>
      <c r="J27" s="271"/>
      <c r="K27" s="271"/>
      <c r="L27" s="271"/>
      <c r="M27" s="271"/>
      <c r="N27" s="271"/>
      <c r="O27" s="272"/>
      <c r="P27" s="85"/>
      <c r="Q27" s="85"/>
    </row>
    <row r="28" spans="1:21" x14ac:dyDescent="0.25">
      <c r="A28" s="6">
        <v>1</v>
      </c>
      <c r="B28" s="5" t="s">
        <v>399</v>
      </c>
      <c r="C28" s="5">
        <f>F28+J28+M28</f>
        <v>554</v>
      </c>
      <c r="D28" s="75">
        <v>162</v>
      </c>
      <c r="E28" s="75">
        <v>392</v>
      </c>
      <c r="F28" s="5">
        <f>G28+H28+I28</f>
        <v>376</v>
      </c>
      <c r="G28" s="75">
        <v>21</v>
      </c>
      <c r="H28" s="75">
        <v>355</v>
      </c>
      <c r="I28" s="76">
        <v>0</v>
      </c>
      <c r="J28" s="5">
        <f>K28+L28</f>
        <v>178</v>
      </c>
      <c r="K28" s="75">
        <v>178</v>
      </c>
      <c r="L28" s="76">
        <v>0</v>
      </c>
      <c r="M28" s="75">
        <v>0</v>
      </c>
      <c r="N28" s="75">
        <v>0</v>
      </c>
      <c r="O28" s="75">
        <v>0</v>
      </c>
      <c r="P28" s="85">
        <v>0</v>
      </c>
      <c r="Q28" s="85">
        <v>0</v>
      </c>
    </row>
    <row r="29" spans="1:21" x14ac:dyDescent="0.25">
      <c r="A29" s="6">
        <v>2</v>
      </c>
      <c r="B29" s="5" t="s">
        <v>398</v>
      </c>
      <c r="C29" s="5">
        <f t="shared" ref="C29:C33" si="5">F29+J29+M29</f>
        <v>1</v>
      </c>
      <c r="D29" s="75">
        <v>0</v>
      </c>
      <c r="E29" s="75">
        <v>1</v>
      </c>
      <c r="F29" s="5">
        <f>G29+H29+I29</f>
        <v>1</v>
      </c>
      <c r="G29" s="75">
        <v>1</v>
      </c>
      <c r="H29" s="75">
        <v>0</v>
      </c>
      <c r="I29" s="76">
        <v>0</v>
      </c>
      <c r="J29" s="5">
        <f t="shared" ref="J29:J33" si="6">K29+L29</f>
        <v>0</v>
      </c>
      <c r="K29" s="75">
        <v>0</v>
      </c>
      <c r="L29" s="76">
        <v>0</v>
      </c>
      <c r="M29" s="75">
        <v>0</v>
      </c>
      <c r="N29" s="75">
        <v>0</v>
      </c>
      <c r="O29" s="75">
        <v>0</v>
      </c>
      <c r="P29" s="85">
        <v>0</v>
      </c>
      <c r="Q29" s="85">
        <v>0</v>
      </c>
    </row>
    <row r="30" spans="1:21" x14ac:dyDescent="0.25">
      <c r="A30" s="6">
        <v>3</v>
      </c>
      <c r="B30" s="234" t="s">
        <v>34</v>
      </c>
      <c r="C30" s="234">
        <f t="shared" si="5"/>
        <v>2459</v>
      </c>
      <c r="D30" s="235">
        <v>268</v>
      </c>
      <c r="E30" s="235">
        <v>2191</v>
      </c>
      <c r="F30" s="234">
        <f t="shared" ref="F30:F34" si="7">G30+H30+I30</f>
        <v>2259</v>
      </c>
      <c r="G30" s="235">
        <v>0</v>
      </c>
      <c r="H30" s="235">
        <v>2259</v>
      </c>
      <c r="I30" s="236">
        <v>0</v>
      </c>
      <c r="J30" s="234">
        <f t="shared" si="6"/>
        <v>200</v>
      </c>
      <c r="K30" s="235">
        <v>200</v>
      </c>
      <c r="L30" s="236">
        <v>0</v>
      </c>
      <c r="M30" s="235">
        <v>0</v>
      </c>
      <c r="N30" s="235">
        <v>0</v>
      </c>
      <c r="O30" s="235">
        <v>940</v>
      </c>
      <c r="P30" s="237">
        <v>0</v>
      </c>
      <c r="Q30" s="237">
        <v>292</v>
      </c>
      <c r="R30" s="217"/>
      <c r="S30" s="217"/>
    </row>
    <row r="31" spans="1:21" x14ac:dyDescent="0.25">
      <c r="A31" s="6">
        <v>5</v>
      </c>
      <c r="B31" s="5" t="s">
        <v>35</v>
      </c>
      <c r="C31" s="5">
        <f t="shared" si="5"/>
        <v>161</v>
      </c>
      <c r="D31" s="75">
        <v>25</v>
      </c>
      <c r="E31" s="75">
        <v>136</v>
      </c>
      <c r="F31" s="5">
        <f>G31+H31+I31</f>
        <v>134</v>
      </c>
      <c r="G31" s="75">
        <v>47</v>
      </c>
      <c r="H31" s="75">
        <v>87</v>
      </c>
      <c r="I31" s="76">
        <v>0</v>
      </c>
      <c r="J31" s="5">
        <f t="shared" si="6"/>
        <v>27</v>
      </c>
      <c r="K31" s="75">
        <v>27</v>
      </c>
      <c r="L31" s="76">
        <v>0</v>
      </c>
      <c r="M31" s="75">
        <v>0</v>
      </c>
      <c r="N31" s="75">
        <v>0</v>
      </c>
      <c r="O31" s="75">
        <v>0</v>
      </c>
      <c r="P31" s="85">
        <v>0</v>
      </c>
      <c r="Q31" s="85">
        <v>0</v>
      </c>
      <c r="R31" s="216"/>
      <c r="S31" s="216"/>
    </row>
    <row r="32" spans="1:21" x14ac:dyDescent="0.25">
      <c r="A32" s="6">
        <v>6</v>
      </c>
      <c r="B32" s="5" t="s">
        <v>36</v>
      </c>
      <c r="C32" s="5">
        <f t="shared" si="5"/>
        <v>32</v>
      </c>
      <c r="D32" s="197">
        <v>0</v>
      </c>
      <c r="E32" s="197">
        <v>32</v>
      </c>
      <c r="F32" s="5">
        <f t="shared" si="7"/>
        <v>32</v>
      </c>
      <c r="G32" s="199">
        <v>0</v>
      </c>
      <c r="H32" s="199">
        <v>32</v>
      </c>
      <c r="I32" s="198">
        <v>0</v>
      </c>
      <c r="J32" s="5">
        <f t="shared" si="6"/>
        <v>0</v>
      </c>
      <c r="K32" s="201">
        <v>0</v>
      </c>
      <c r="L32" s="200">
        <v>0</v>
      </c>
      <c r="M32" s="201">
        <v>0</v>
      </c>
      <c r="N32" s="75">
        <v>0</v>
      </c>
      <c r="O32" s="75">
        <v>0</v>
      </c>
      <c r="P32" s="85">
        <v>0</v>
      </c>
      <c r="Q32" s="85">
        <v>0</v>
      </c>
      <c r="R32" s="216"/>
      <c r="S32" s="216"/>
      <c r="U32">
        <f>268/284*100</f>
        <v>94.366197183098592</v>
      </c>
    </row>
    <row r="33" spans="1:20" x14ac:dyDescent="0.25">
      <c r="A33" s="6">
        <v>7</v>
      </c>
      <c r="B33" s="5" t="s">
        <v>37</v>
      </c>
      <c r="C33" s="5">
        <f t="shared" si="5"/>
        <v>149</v>
      </c>
      <c r="D33" s="207">
        <v>20</v>
      </c>
      <c r="E33" s="207">
        <v>129</v>
      </c>
      <c r="F33" s="5">
        <f t="shared" si="7"/>
        <v>141</v>
      </c>
      <c r="G33" s="209">
        <v>141</v>
      </c>
      <c r="H33" s="209">
        <v>0</v>
      </c>
      <c r="I33" s="208">
        <v>0</v>
      </c>
      <c r="J33" s="5">
        <f t="shared" si="6"/>
        <v>8</v>
      </c>
      <c r="K33" s="211">
        <v>8</v>
      </c>
      <c r="L33" s="210">
        <v>0</v>
      </c>
      <c r="M33" s="211">
        <v>0</v>
      </c>
      <c r="N33" s="75">
        <v>0</v>
      </c>
      <c r="O33" s="75">
        <v>0</v>
      </c>
      <c r="P33" s="85">
        <v>0</v>
      </c>
      <c r="Q33" s="85">
        <v>0</v>
      </c>
      <c r="R33" s="216"/>
      <c r="S33" s="216"/>
    </row>
    <row r="34" spans="1:20" x14ac:dyDescent="0.25">
      <c r="A34" s="6">
        <v>8</v>
      </c>
      <c r="B34" s="5" t="s">
        <v>445</v>
      </c>
      <c r="C34" s="5">
        <f>F34+J34+M34</f>
        <v>384</v>
      </c>
      <c r="D34" s="75">
        <v>4</v>
      </c>
      <c r="E34" s="75">
        <v>380</v>
      </c>
      <c r="F34" s="5">
        <f t="shared" si="7"/>
        <v>380</v>
      </c>
      <c r="G34" s="75">
        <v>0</v>
      </c>
      <c r="H34" s="75">
        <v>380</v>
      </c>
      <c r="I34" s="76">
        <v>0</v>
      </c>
      <c r="J34" s="5">
        <f t="shared" ref="J34" si="8">K34+L34</f>
        <v>4</v>
      </c>
      <c r="K34" s="75">
        <v>4</v>
      </c>
      <c r="L34" s="76">
        <v>0</v>
      </c>
      <c r="M34" s="75">
        <v>0</v>
      </c>
      <c r="N34" s="75">
        <v>0</v>
      </c>
      <c r="O34" s="75">
        <v>0</v>
      </c>
      <c r="P34" s="85">
        <v>0</v>
      </c>
      <c r="Q34" s="85">
        <v>510</v>
      </c>
      <c r="R34" s="216"/>
      <c r="S34" s="216"/>
      <c r="T34">
        <f>1859-1805</f>
        <v>54</v>
      </c>
    </row>
    <row r="35" spans="1:20" x14ac:dyDescent="0.25">
      <c r="A35" s="6"/>
      <c r="B35" s="8" t="s">
        <v>400</v>
      </c>
      <c r="C35" s="8">
        <f>SUM(C28:C34)</f>
        <v>3740</v>
      </c>
      <c r="D35" s="8">
        <f>SUM(D28:D34)</f>
        <v>479</v>
      </c>
      <c r="E35" s="8">
        <f>SUM(E28:E34)</f>
        <v>3261</v>
      </c>
      <c r="F35" s="8">
        <f t="shared" ref="F35:Q35" si="9">SUM(F28:F34)</f>
        <v>3323</v>
      </c>
      <c r="G35" s="8">
        <f>SUM(G28:G34)</f>
        <v>210</v>
      </c>
      <c r="H35" s="8">
        <f>SUM(H28:H34)</f>
        <v>3113</v>
      </c>
      <c r="I35" s="8">
        <f>SUM(I28:I34)</f>
        <v>0</v>
      </c>
      <c r="J35" s="8">
        <f t="shared" si="9"/>
        <v>417</v>
      </c>
      <c r="K35" s="8">
        <f>SUM(K28:K34)</f>
        <v>417</v>
      </c>
      <c r="L35" s="8">
        <f>SUM(L28:L34)</f>
        <v>0</v>
      </c>
      <c r="M35" s="8">
        <f>SUM(M28:M34)</f>
        <v>0</v>
      </c>
      <c r="N35" s="8">
        <f t="shared" si="9"/>
        <v>0</v>
      </c>
      <c r="O35" s="8">
        <f t="shared" si="9"/>
        <v>940</v>
      </c>
      <c r="P35" s="8">
        <f t="shared" si="9"/>
        <v>0</v>
      </c>
      <c r="Q35" s="8">
        <f t="shared" si="9"/>
        <v>802</v>
      </c>
      <c r="R35" s="216"/>
      <c r="S35" s="216"/>
    </row>
    <row r="36" spans="1:20" x14ac:dyDescent="0.25">
      <c r="A36" s="5"/>
      <c r="B36" s="45" t="s">
        <v>38</v>
      </c>
      <c r="C36" s="8">
        <f t="shared" ref="C36:Q36" si="10">C35+C26</f>
        <v>6663</v>
      </c>
      <c r="D36" s="8">
        <f t="shared" si="10"/>
        <v>1569</v>
      </c>
      <c r="E36" s="8">
        <f t="shared" si="10"/>
        <v>5094</v>
      </c>
      <c r="F36" s="8">
        <f t="shared" si="10"/>
        <v>5124</v>
      </c>
      <c r="G36" s="8">
        <f t="shared" si="10"/>
        <v>1321</v>
      </c>
      <c r="H36" s="8">
        <f t="shared" si="10"/>
        <v>3803</v>
      </c>
      <c r="I36" s="8">
        <f t="shared" si="10"/>
        <v>0</v>
      </c>
      <c r="J36" s="8">
        <f t="shared" si="10"/>
        <v>1513</v>
      </c>
      <c r="K36" s="8">
        <f t="shared" si="10"/>
        <v>1501</v>
      </c>
      <c r="L36" s="8">
        <f t="shared" si="10"/>
        <v>12</v>
      </c>
      <c r="M36" s="8">
        <f t="shared" si="10"/>
        <v>26</v>
      </c>
      <c r="N36" s="8">
        <f t="shared" si="10"/>
        <v>151</v>
      </c>
      <c r="O36" s="8">
        <f t="shared" si="10"/>
        <v>1580</v>
      </c>
      <c r="P36" s="8">
        <f t="shared" si="10"/>
        <v>36</v>
      </c>
      <c r="Q36" s="8">
        <f t="shared" si="10"/>
        <v>833</v>
      </c>
    </row>
    <row r="37" spans="1:20" hidden="1" x14ac:dyDescent="0.25"/>
    <row r="38" spans="1:20" ht="18.75" hidden="1" x14ac:dyDescent="0.3">
      <c r="J38" s="268" t="s">
        <v>373</v>
      </c>
      <c r="K38" s="268"/>
      <c r="L38" s="268"/>
      <c r="M38" s="268"/>
    </row>
    <row r="39" spans="1:20" hidden="1" x14ac:dyDescent="0.25"/>
    <row r="40" spans="1:20" hidden="1" x14ac:dyDescent="0.25"/>
    <row r="41" spans="1:20" hidden="1" x14ac:dyDescent="0.25"/>
    <row r="42" spans="1:20" hidden="1" x14ac:dyDescent="0.25"/>
    <row r="43" spans="1:20" hidden="1" x14ac:dyDescent="0.25"/>
    <row r="44" spans="1:20" ht="18.75" hidden="1" x14ac:dyDescent="0.3">
      <c r="J44" s="268" t="s">
        <v>393</v>
      </c>
      <c r="K44" s="268"/>
      <c r="L44" s="268"/>
      <c r="M44" s="268"/>
    </row>
    <row r="45" spans="1:20" hidden="1" x14ac:dyDescent="0.25"/>
    <row r="46" spans="1:20" hidden="1" x14ac:dyDescent="0.25"/>
    <row r="48" spans="1:20" x14ac:dyDescent="0.25">
      <c r="G48">
        <f>G36++H36</f>
        <v>5124</v>
      </c>
      <c r="I48">
        <f>I36/G36*100</f>
        <v>0</v>
      </c>
    </row>
    <row r="49" spans="7:19" x14ac:dyDescent="0.25">
      <c r="G49">
        <f>G48/F36*100</f>
        <v>100</v>
      </c>
    </row>
    <row r="50" spans="7:19" x14ac:dyDescent="0.25">
      <c r="S50">
        <f>1827-1815</f>
        <v>12</v>
      </c>
    </row>
    <row r="57" spans="7:19" x14ac:dyDescent="0.25">
      <c r="R57" s="161"/>
      <c r="S57" s="161"/>
    </row>
  </sheetData>
  <mergeCells count="23">
    <mergeCell ref="J38:M38"/>
    <mergeCell ref="J44:M44"/>
    <mergeCell ref="A1:B1"/>
    <mergeCell ref="A2:B2"/>
    <mergeCell ref="N5:N7"/>
    <mergeCell ref="B9:O9"/>
    <mergeCell ref="B27:O27"/>
    <mergeCell ref="O5:O7"/>
    <mergeCell ref="A3:O3"/>
    <mergeCell ref="C4:M4"/>
    <mergeCell ref="A5:A7"/>
    <mergeCell ref="B5:B7"/>
    <mergeCell ref="C5:E5"/>
    <mergeCell ref="F5:I5"/>
    <mergeCell ref="J5:L5"/>
    <mergeCell ref="Q5:Q7"/>
    <mergeCell ref="M5:M7"/>
    <mergeCell ref="C6:C7"/>
    <mergeCell ref="G6:I6"/>
    <mergeCell ref="D6:E6"/>
    <mergeCell ref="F6:F7"/>
    <mergeCell ref="J6:L6"/>
    <mergeCell ref="P5:P7"/>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51" t="s">
        <v>71</v>
      </c>
      <c r="B3" s="351"/>
      <c r="C3" s="351"/>
      <c r="D3" s="351"/>
      <c r="E3" s="351"/>
      <c r="F3" s="351"/>
      <c r="G3" s="351"/>
    </row>
    <row r="4" spans="1:11" ht="15" customHeight="1" x14ac:dyDescent="0.25">
      <c r="A4" s="351" t="s">
        <v>120</v>
      </c>
      <c r="B4" s="351"/>
      <c r="C4" s="351"/>
      <c r="D4" s="351"/>
      <c r="E4" s="351"/>
      <c r="F4" s="351"/>
      <c r="G4" s="351"/>
      <c r="H4" s="351"/>
      <c r="I4" s="32"/>
      <c r="J4" s="32"/>
      <c r="K4" s="32"/>
    </row>
    <row r="5" spans="1:11" ht="69" customHeight="1" x14ac:dyDescent="0.25">
      <c r="A5" s="273" t="s">
        <v>112</v>
      </c>
      <c r="B5" s="273"/>
      <c r="C5" s="273"/>
      <c r="D5" s="273"/>
      <c r="E5" s="273"/>
      <c r="F5" s="273"/>
      <c r="G5" s="273"/>
      <c r="H5" s="273"/>
      <c r="I5" s="273"/>
    </row>
    <row r="7" spans="1:11" ht="36.75" customHeight="1" x14ac:dyDescent="0.25">
      <c r="A7" s="259" t="s">
        <v>15</v>
      </c>
      <c r="B7" s="259" t="s">
        <v>103</v>
      </c>
      <c r="C7" s="259" t="s">
        <v>111</v>
      </c>
      <c r="D7" s="259" t="s">
        <v>106</v>
      </c>
      <c r="E7" s="353" t="s">
        <v>110</v>
      </c>
      <c r="F7" s="354"/>
      <c r="G7" s="354"/>
      <c r="H7" s="355"/>
      <c r="I7" s="356" t="s">
        <v>58</v>
      </c>
    </row>
    <row r="8" spans="1:11" ht="91.5" customHeight="1" x14ac:dyDescent="0.25">
      <c r="A8" s="259"/>
      <c r="B8" s="259"/>
      <c r="C8" s="259"/>
      <c r="D8" s="259"/>
      <c r="E8" s="27" t="s">
        <v>107</v>
      </c>
      <c r="F8" s="27" t="s">
        <v>108</v>
      </c>
      <c r="G8" s="27" t="s">
        <v>109</v>
      </c>
      <c r="H8" s="27" t="s">
        <v>113</v>
      </c>
      <c r="I8" s="356"/>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52"/>
      <c r="C46" s="352"/>
      <c r="D46" s="352"/>
      <c r="E46" s="352"/>
      <c r="F46" s="352"/>
      <c r="G46" s="352"/>
      <c r="H46" s="352"/>
      <c r="I46" s="352"/>
    </row>
    <row r="47" spans="1:9" ht="62.25" customHeight="1" x14ac:dyDescent="0.25">
      <c r="B47" s="351" t="s">
        <v>125</v>
      </c>
      <c r="C47" s="357"/>
      <c r="D47" s="357"/>
      <c r="E47" s="357"/>
      <c r="F47" s="357"/>
      <c r="G47" s="357"/>
      <c r="H47" s="357"/>
      <c r="I47" s="357"/>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51" t="s">
        <v>71</v>
      </c>
      <c r="B3" s="351"/>
      <c r="C3" s="351"/>
      <c r="D3" s="351"/>
      <c r="E3" s="351"/>
      <c r="F3" s="351"/>
      <c r="G3" s="351"/>
      <c r="H3" s="359"/>
      <c r="I3" s="359"/>
      <c r="J3" s="2"/>
      <c r="K3" s="2"/>
      <c r="L3" s="1"/>
    </row>
    <row r="4" spans="1:15" ht="15" customHeight="1" x14ac:dyDescent="0.25">
      <c r="A4" s="351" t="s">
        <v>120</v>
      </c>
      <c r="B4" s="351"/>
      <c r="C4" s="351"/>
      <c r="D4" s="351"/>
      <c r="E4" s="351"/>
      <c r="F4" s="351"/>
      <c r="G4" s="351"/>
      <c r="H4" s="351"/>
      <c r="I4" s="351"/>
      <c r="J4" s="351"/>
      <c r="K4" s="351"/>
      <c r="L4" s="351"/>
      <c r="M4" s="351"/>
    </row>
    <row r="5" spans="1:15" ht="68.25" customHeight="1" x14ac:dyDescent="0.25">
      <c r="A5" s="273" t="s">
        <v>188</v>
      </c>
      <c r="B5" s="273"/>
      <c r="C5" s="273"/>
      <c r="D5" s="273"/>
      <c r="E5" s="273"/>
      <c r="F5" s="273"/>
      <c r="G5" s="273"/>
      <c r="H5" s="273"/>
      <c r="I5" s="273"/>
      <c r="J5" s="273"/>
      <c r="K5" s="273"/>
      <c r="L5" s="273"/>
      <c r="M5" s="273"/>
      <c r="N5" s="273"/>
      <c r="O5" s="273"/>
    </row>
    <row r="6" spans="1:15" ht="6.75" customHeight="1" x14ac:dyDescent="0.25">
      <c r="C6" s="274"/>
      <c r="D6" s="274"/>
      <c r="E6" s="274"/>
      <c r="F6" s="274"/>
      <c r="G6" s="274"/>
      <c r="H6" s="274"/>
      <c r="I6" s="274"/>
      <c r="J6" s="274"/>
      <c r="K6" s="274"/>
      <c r="L6" s="274"/>
      <c r="M6" s="274"/>
    </row>
    <row r="7" spans="1:15" s="1" customFormat="1" ht="30.75" customHeight="1" x14ac:dyDescent="0.2">
      <c r="A7" s="277" t="s">
        <v>15</v>
      </c>
      <c r="B7" s="277" t="s">
        <v>16</v>
      </c>
      <c r="C7" s="259" t="s">
        <v>2</v>
      </c>
      <c r="D7" s="259"/>
      <c r="E7" s="259"/>
      <c r="F7" s="259" t="s">
        <v>13</v>
      </c>
      <c r="G7" s="259"/>
      <c r="H7" s="259"/>
      <c r="I7" s="259"/>
      <c r="J7" s="259" t="s">
        <v>3</v>
      </c>
      <c r="K7" s="259"/>
      <c r="L7" s="259"/>
      <c r="M7" s="277" t="s">
        <v>11</v>
      </c>
      <c r="N7" s="277" t="s">
        <v>12</v>
      </c>
      <c r="O7" s="277" t="s">
        <v>65</v>
      </c>
    </row>
    <row r="8" spans="1:15" s="1" customFormat="1" ht="21.75" customHeight="1" x14ac:dyDescent="0.2">
      <c r="A8" s="278"/>
      <c r="B8" s="278"/>
      <c r="C8" s="259" t="s">
        <v>4</v>
      </c>
      <c r="D8" s="347" t="s">
        <v>5</v>
      </c>
      <c r="E8" s="347"/>
      <c r="F8" s="259" t="s">
        <v>4</v>
      </c>
      <c r="G8" s="348" t="s">
        <v>5</v>
      </c>
      <c r="H8" s="349"/>
      <c r="I8" s="350"/>
      <c r="J8" s="259" t="s">
        <v>4</v>
      </c>
      <c r="K8" s="347" t="s">
        <v>5</v>
      </c>
      <c r="L8" s="347"/>
      <c r="M8" s="278"/>
      <c r="N8" s="278"/>
      <c r="O8" s="278"/>
    </row>
    <row r="9" spans="1:15" s="1" customFormat="1" ht="99.75" x14ac:dyDescent="0.2">
      <c r="A9" s="279"/>
      <c r="B9" s="279"/>
      <c r="C9" s="259"/>
      <c r="D9" s="17" t="s">
        <v>6</v>
      </c>
      <c r="E9" s="17" t="s">
        <v>7</v>
      </c>
      <c r="F9" s="259"/>
      <c r="G9" s="17" t="s">
        <v>14</v>
      </c>
      <c r="H9" s="17" t="s">
        <v>8</v>
      </c>
      <c r="I9" s="17" t="s">
        <v>9</v>
      </c>
      <c r="J9" s="259"/>
      <c r="K9" s="17" t="s">
        <v>10</v>
      </c>
      <c r="L9" s="44" t="s">
        <v>185</v>
      </c>
      <c r="M9" s="279"/>
      <c r="N9" s="279"/>
      <c r="O9" s="279"/>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58" t="s">
        <v>62</v>
      </c>
      <c r="C34" s="358"/>
      <c r="D34" s="358"/>
      <c r="E34" s="358"/>
      <c r="F34" s="358"/>
      <c r="G34" s="358"/>
      <c r="H34" s="358"/>
      <c r="I34" s="358"/>
      <c r="J34" s="358"/>
      <c r="K34" s="358"/>
      <c r="L34" s="358"/>
      <c r="M34" s="358"/>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75" t="s">
        <v>127</v>
      </c>
      <c r="O1" s="275"/>
    </row>
    <row r="2" spans="1:15" x14ac:dyDescent="0.25">
      <c r="A2" s="2" t="s">
        <v>1</v>
      </c>
      <c r="B2" s="2"/>
      <c r="C2" s="2"/>
      <c r="D2" s="2"/>
      <c r="E2" s="2"/>
      <c r="F2" s="2"/>
      <c r="G2" s="2"/>
      <c r="H2" s="2"/>
      <c r="I2" s="2"/>
      <c r="J2" s="2"/>
      <c r="K2" s="2"/>
      <c r="L2" s="1"/>
    </row>
    <row r="3" spans="1:15" ht="15" customHeight="1" x14ac:dyDescent="0.25">
      <c r="A3" s="351" t="s">
        <v>71</v>
      </c>
      <c r="B3" s="351"/>
      <c r="C3" s="351"/>
      <c r="D3" s="351"/>
      <c r="E3" s="351"/>
      <c r="F3" s="351"/>
      <c r="G3" s="351"/>
      <c r="H3" s="359"/>
      <c r="I3" s="359"/>
      <c r="J3" s="2"/>
      <c r="K3" s="2"/>
      <c r="L3" s="1"/>
    </row>
    <row r="4" spans="1:15" ht="15" customHeight="1" x14ac:dyDescent="0.25">
      <c r="A4" s="351" t="s">
        <v>120</v>
      </c>
      <c r="B4" s="351"/>
      <c r="C4" s="351"/>
      <c r="D4" s="351"/>
      <c r="E4" s="351"/>
      <c r="F4" s="351"/>
      <c r="G4" s="351"/>
      <c r="H4" s="351"/>
      <c r="I4" s="351"/>
      <c r="J4" s="351"/>
      <c r="K4" s="351"/>
      <c r="L4" s="351"/>
      <c r="M4" s="351"/>
    </row>
    <row r="5" spans="1:15" ht="7.5" customHeight="1" x14ac:dyDescent="0.25">
      <c r="A5" s="2"/>
      <c r="B5" s="2"/>
      <c r="C5" s="2"/>
      <c r="D5" s="2"/>
      <c r="E5" s="2"/>
      <c r="F5" s="2"/>
      <c r="G5" s="2"/>
      <c r="H5" s="2"/>
      <c r="I5" s="2"/>
      <c r="J5" s="2"/>
      <c r="K5" s="2"/>
      <c r="L5" s="1"/>
    </row>
    <row r="6" spans="1:15" ht="60.75" customHeight="1" x14ac:dyDescent="0.25">
      <c r="A6" s="273" t="s">
        <v>206</v>
      </c>
      <c r="B6" s="273"/>
      <c r="C6" s="273"/>
      <c r="D6" s="273"/>
      <c r="E6" s="273"/>
      <c r="F6" s="273"/>
      <c r="G6" s="273"/>
      <c r="H6" s="273"/>
      <c r="I6" s="273"/>
      <c r="J6" s="273"/>
      <c r="K6" s="273"/>
      <c r="L6" s="273"/>
      <c r="M6" s="273"/>
      <c r="N6" s="273"/>
      <c r="O6" s="273"/>
    </row>
    <row r="7" spans="1:15" ht="7.5" customHeight="1" x14ac:dyDescent="0.25">
      <c r="C7" s="274"/>
      <c r="D7" s="274"/>
      <c r="E7" s="274"/>
      <c r="F7" s="274"/>
      <c r="G7" s="274"/>
      <c r="H7" s="274"/>
      <c r="I7" s="274"/>
      <c r="J7" s="274"/>
      <c r="K7" s="274"/>
      <c r="L7" s="274"/>
      <c r="M7" s="274"/>
    </row>
    <row r="8" spans="1:15" s="1" customFormat="1" ht="30.75" customHeight="1" x14ac:dyDescent="0.2">
      <c r="A8" s="277" t="s">
        <v>15</v>
      </c>
      <c r="B8" s="277" t="s">
        <v>180</v>
      </c>
      <c r="C8" s="259" t="s">
        <v>2</v>
      </c>
      <c r="D8" s="259"/>
      <c r="E8" s="259"/>
      <c r="F8" s="259" t="s">
        <v>13</v>
      </c>
      <c r="G8" s="259"/>
      <c r="H8" s="259"/>
      <c r="I8" s="259"/>
      <c r="J8" s="259" t="s">
        <v>3</v>
      </c>
      <c r="K8" s="259"/>
      <c r="L8" s="259"/>
      <c r="M8" s="277" t="s">
        <v>11</v>
      </c>
      <c r="N8" s="277" t="s">
        <v>12</v>
      </c>
      <c r="O8" s="277" t="s">
        <v>65</v>
      </c>
    </row>
    <row r="9" spans="1:15" s="1" customFormat="1" ht="21.75" customHeight="1" x14ac:dyDescent="0.2">
      <c r="A9" s="278"/>
      <c r="B9" s="278"/>
      <c r="C9" s="259" t="s">
        <v>4</v>
      </c>
      <c r="D9" s="347" t="s">
        <v>5</v>
      </c>
      <c r="E9" s="347"/>
      <c r="F9" s="259" t="s">
        <v>4</v>
      </c>
      <c r="G9" s="348" t="s">
        <v>5</v>
      </c>
      <c r="H9" s="349"/>
      <c r="I9" s="350"/>
      <c r="J9" s="259" t="s">
        <v>4</v>
      </c>
      <c r="K9" s="347" t="s">
        <v>5</v>
      </c>
      <c r="L9" s="347"/>
      <c r="M9" s="278"/>
      <c r="N9" s="278"/>
      <c r="O9" s="278"/>
    </row>
    <row r="10" spans="1:15" s="1" customFormat="1" ht="99.75" x14ac:dyDescent="0.2">
      <c r="A10" s="279"/>
      <c r="B10" s="279"/>
      <c r="C10" s="259"/>
      <c r="D10" s="17" t="s">
        <v>6</v>
      </c>
      <c r="E10" s="17" t="s">
        <v>7</v>
      </c>
      <c r="F10" s="259"/>
      <c r="G10" s="17" t="s">
        <v>14</v>
      </c>
      <c r="H10" s="17" t="s">
        <v>8</v>
      </c>
      <c r="I10" s="17" t="s">
        <v>9</v>
      </c>
      <c r="J10" s="259"/>
      <c r="K10" s="17" t="s">
        <v>10</v>
      </c>
      <c r="L10" s="44" t="s">
        <v>185</v>
      </c>
      <c r="M10" s="279"/>
      <c r="N10" s="279"/>
      <c r="O10" s="279"/>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L8" sqref="L8"/>
    </sheetView>
  </sheetViews>
  <sheetFormatPr defaultColWidth="9.140625" defaultRowHeight="15.75" x14ac:dyDescent="0.25"/>
  <cols>
    <col min="1" max="1" width="3.28515625" style="130" bestFit="1" customWidth="1"/>
    <col min="2" max="2" width="5.42578125" style="129" customWidth="1"/>
    <col min="3" max="3" width="5.140625" style="129" customWidth="1"/>
    <col min="4" max="4" width="5" style="129" customWidth="1"/>
    <col min="5" max="36" width="4.28515625" style="129" customWidth="1"/>
    <col min="37" max="16384" width="9.140625" style="122"/>
  </cols>
  <sheetData>
    <row r="1" spans="1:39" x14ac:dyDescent="0.25">
      <c r="AH1" s="365" t="s">
        <v>425</v>
      </c>
      <c r="AI1" s="365"/>
      <c r="AJ1" s="365"/>
    </row>
    <row r="2" spans="1:39" x14ac:dyDescent="0.25">
      <c r="AH2" s="153"/>
      <c r="AI2" s="153"/>
      <c r="AJ2" s="153"/>
    </row>
    <row r="3" spans="1:39" s="123" customFormat="1" x14ac:dyDescent="0.25">
      <c r="A3" s="360" t="s">
        <v>371</v>
      </c>
      <c r="B3" s="360"/>
      <c r="C3" s="360"/>
      <c r="D3" s="360"/>
      <c r="E3" s="360"/>
      <c r="F3" s="360"/>
      <c r="G3" s="360"/>
      <c r="H3" s="360"/>
      <c r="I3" s="360"/>
      <c r="J3" s="132"/>
      <c r="K3" s="139"/>
      <c r="L3" s="139"/>
      <c r="M3" s="140"/>
      <c r="N3" s="154"/>
      <c r="O3" s="154"/>
      <c r="P3" s="154"/>
      <c r="Q3" s="140"/>
      <c r="R3" s="140"/>
      <c r="S3" s="140"/>
      <c r="T3" s="140"/>
      <c r="U3" s="129"/>
      <c r="V3" s="140"/>
      <c r="W3" s="140"/>
      <c r="X3" s="140"/>
      <c r="Y3" s="140"/>
      <c r="Z3" s="360" t="s">
        <v>403</v>
      </c>
      <c r="AA3" s="360"/>
      <c r="AB3" s="360"/>
      <c r="AC3" s="360"/>
      <c r="AD3" s="360"/>
      <c r="AE3" s="360"/>
      <c r="AF3" s="360"/>
      <c r="AG3" s="360"/>
      <c r="AH3" s="360"/>
      <c r="AI3" s="360"/>
      <c r="AJ3" s="360"/>
    </row>
    <row r="4" spans="1:39" s="123" customFormat="1" x14ac:dyDescent="0.25">
      <c r="A4" s="366" t="s">
        <v>430</v>
      </c>
      <c r="B4" s="366"/>
      <c r="C4" s="366"/>
      <c r="D4" s="366"/>
      <c r="E4" s="366"/>
      <c r="F4" s="366"/>
      <c r="G4" s="366"/>
      <c r="H4" s="366"/>
      <c r="I4" s="366"/>
      <c r="J4" s="138"/>
      <c r="K4" s="139"/>
      <c r="L4" s="139"/>
      <c r="M4" s="141"/>
      <c r="N4" s="140"/>
      <c r="O4" s="140"/>
      <c r="P4" s="140"/>
      <c r="Q4" s="140"/>
      <c r="R4" s="140"/>
      <c r="S4" s="140"/>
      <c r="T4" s="140"/>
      <c r="U4" s="140"/>
      <c r="V4" s="140"/>
      <c r="W4" s="140"/>
      <c r="X4" s="140"/>
      <c r="Y4" s="140"/>
      <c r="Z4" s="361" t="s">
        <v>404</v>
      </c>
      <c r="AA4" s="361"/>
      <c r="AB4" s="361"/>
      <c r="AC4" s="361"/>
      <c r="AD4" s="361"/>
      <c r="AE4" s="361"/>
      <c r="AF4" s="361"/>
      <c r="AG4" s="361"/>
      <c r="AH4" s="361"/>
      <c r="AI4" s="361"/>
      <c r="AJ4" s="361"/>
    </row>
    <row r="5" spans="1:39" s="123" customFormat="1" x14ac:dyDescent="0.25">
      <c r="A5" s="131"/>
      <c r="B5" s="131"/>
      <c r="C5" s="131"/>
      <c r="D5" s="131"/>
      <c r="E5" s="131"/>
      <c r="F5" s="131"/>
      <c r="G5" s="131"/>
      <c r="H5" s="131"/>
      <c r="I5" s="131"/>
      <c r="J5" s="138"/>
      <c r="K5" s="139"/>
      <c r="L5" s="139"/>
      <c r="M5" s="141"/>
      <c r="N5" s="140"/>
      <c r="O5" s="140"/>
      <c r="P5" s="140"/>
      <c r="Q5" s="140"/>
      <c r="R5" s="140"/>
      <c r="S5" s="140"/>
      <c r="T5" s="140"/>
      <c r="U5" s="140"/>
      <c r="V5" s="140"/>
      <c r="W5" s="140"/>
      <c r="X5" s="140"/>
      <c r="Y5" s="140"/>
      <c r="Z5" s="140"/>
      <c r="AA5" s="140"/>
      <c r="AB5" s="144"/>
      <c r="AC5" s="144"/>
      <c r="AD5" s="144"/>
      <c r="AE5" s="144"/>
      <c r="AF5" s="144"/>
      <c r="AG5" s="144"/>
      <c r="AH5" s="144"/>
      <c r="AI5" s="144"/>
      <c r="AJ5" s="144"/>
    </row>
    <row r="6" spans="1:39" s="123" customFormat="1" x14ac:dyDescent="0.25">
      <c r="A6" s="132"/>
      <c r="B6" s="132"/>
      <c r="C6" s="132"/>
      <c r="D6" s="132"/>
      <c r="E6" s="132"/>
      <c r="F6" s="132"/>
      <c r="G6" s="132"/>
      <c r="H6" s="132"/>
      <c r="I6" s="132"/>
      <c r="J6" s="138"/>
      <c r="K6" s="139"/>
      <c r="L6" s="139"/>
      <c r="M6" s="141"/>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9" ht="75.75" customHeight="1" x14ac:dyDescent="0.3">
      <c r="A7" s="364" t="s">
        <v>473</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row>
    <row r="8" spans="1:39" x14ac:dyDescent="0.2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row>
    <row r="9" spans="1:39" x14ac:dyDescent="0.25">
      <c r="A9" s="367" t="s">
        <v>405</v>
      </c>
      <c r="B9" s="367" t="s">
        <v>59</v>
      </c>
      <c r="C9" s="370" t="s">
        <v>406</v>
      </c>
      <c r="D9" s="373" t="s">
        <v>407</v>
      </c>
      <c r="E9" s="374" t="s">
        <v>153</v>
      </c>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row>
    <row r="10" spans="1:39" ht="54" customHeight="1" x14ac:dyDescent="0.25">
      <c r="A10" s="368"/>
      <c r="B10" s="368"/>
      <c r="C10" s="371"/>
      <c r="D10" s="373"/>
      <c r="E10" s="375" t="s">
        <v>129</v>
      </c>
      <c r="F10" s="375"/>
      <c r="G10" s="375"/>
      <c r="H10" s="375"/>
      <c r="I10" s="376" t="s">
        <v>426</v>
      </c>
      <c r="J10" s="377"/>
      <c r="K10" s="377"/>
      <c r="L10" s="375" t="s">
        <v>427</v>
      </c>
      <c r="M10" s="375"/>
      <c r="N10" s="375"/>
      <c r="O10" s="375"/>
      <c r="P10" s="375" t="s">
        <v>175</v>
      </c>
      <c r="Q10" s="375"/>
      <c r="R10" s="375" t="s">
        <v>130</v>
      </c>
      <c r="S10" s="375"/>
      <c r="T10" s="375"/>
      <c r="U10" s="375"/>
      <c r="V10" s="375" t="s">
        <v>428</v>
      </c>
      <c r="W10" s="375"/>
      <c r="X10" s="375"/>
      <c r="Y10" s="375" t="s">
        <v>429</v>
      </c>
      <c r="Z10" s="375"/>
      <c r="AA10" s="375"/>
      <c r="AB10" s="375"/>
      <c r="AC10" s="375" t="s">
        <v>165</v>
      </c>
      <c r="AD10" s="375"/>
      <c r="AE10" s="375"/>
      <c r="AF10" s="375"/>
      <c r="AG10" s="375" t="s">
        <v>131</v>
      </c>
      <c r="AH10" s="375"/>
      <c r="AI10" s="375"/>
      <c r="AJ10" s="375"/>
    </row>
    <row r="11" spans="1:39" ht="192.75" customHeight="1" x14ac:dyDescent="0.25">
      <c r="A11" s="369"/>
      <c r="B11" s="369"/>
      <c r="C11" s="372"/>
      <c r="D11" s="373"/>
      <c r="E11" s="175" t="s">
        <v>132</v>
      </c>
      <c r="F11" s="175" t="s">
        <v>133</v>
      </c>
      <c r="G11" s="175" t="s">
        <v>134</v>
      </c>
      <c r="H11" s="175" t="s">
        <v>135</v>
      </c>
      <c r="I11" s="175" t="s">
        <v>155</v>
      </c>
      <c r="J11" s="175" t="s">
        <v>156</v>
      </c>
      <c r="K11" s="175" t="s">
        <v>157</v>
      </c>
      <c r="L11" s="175" t="s">
        <v>150</v>
      </c>
      <c r="M11" s="175" t="s">
        <v>136</v>
      </c>
      <c r="N11" s="175" t="s">
        <v>151</v>
      </c>
      <c r="O11" s="175" t="s">
        <v>152</v>
      </c>
      <c r="P11" s="175" t="s">
        <v>159</v>
      </c>
      <c r="Q11" s="175" t="s">
        <v>160</v>
      </c>
      <c r="R11" s="175" t="s">
        <v>137</v>
      </c>
      <c r="S11" s="175" t="s">
        <v>138</v>
      </c>
      <c r="T11" s="175" t="s">
        <v>139</v>
      </c>
      <c r="U11" s="175" t="s">
        <v>140</v>
      </c>
      <c r="V11" s="175" t="s">
        <v>161</v>
      </c>
      <c r="W11" s="176" t="s">
        <v>162</v>
      </c>
      <c r="X11" s="176" t="s">
        <v>164</v>
      </c>
      <c r="Y11" s="175" t="s">
        <v>446</v>
      </c>
      <c r="Z11" s="175" t="s">
        <v>142</v>
      </c>
      <c r="AA11" s="175" t="s">
        <v>143</v>
      </c>
      <c r="AB11" s="175" t="s">
        <v>144</v>
      </c>
      <c r="AC11" s="176" t="s">
        <v>166</v>
      </c>
      <c r="AD11" s="175" t="s">
        <v>167</v>
      </c>
      <c r="AE11" s="175" t="s">
        <v>168</v>
      </c>
      <c r="AF11" s="175" t="s">
        <v>169</v>
      </c>
      <c r="AG11" s="175" t="s">
        <v>145</v>
      </c>
      <c r="AH11" s="175" t="s">
        <v>146</v>
      </c>
      <c r="AI11" s="175" t="s">
        <v>147</v>
      </c>
      <c r="AJ11" s="175" t="s">
        <v>148</v>
      </c>
    </row>
    <row r="12" spans="1:39" s="129" customFormat="1" x14ac:dyDescent="0.25">
      <c r="A12" s="152" t="s">
        <v>44</v>
      </c>
      <c r="B12" s="152" t="s">
        <v>56</v>
      </c>
      <c r="C12" s="152" t="s">
        <v>171</v>
      </c>
      <c r="D12" s="152" t="s">
        <v>417</v>
      </c>
      <c r="E12" s="212">
        <v>1</v>
      </c>
      <c r="F12" s="152">
        <v>2</v>
      </c>
      <c r="G12" s="152">
        <v>3</v>
      </c>
      <c r="H12" s="152">
        <v>4</v>
      </c>
      <c r="I12" s="212">
        <v>5</v>
      </c>
      <c r="J12" s="152">
        <v>6</v>
      </c>
      <c r="K12" s="152">
        <v>7</v>
      </c>
      <c r="L12" s="212">
        <v>8</v>
      </c>
      <c r="M12" s="152">
        <v>9</v>
      </c>
      <c r="N12" s="152">
        <v>10</v>
      </c>
      <c r="O12" s="152">
        <v>11</v>
      </c>
      <c r="P12" s="212">
        <v>12</v>
      </c>
      <c r="Q12" s="152">
        <v>13</v>
      </c>
      <c r="R12" s="212">
        <v>14</v>
      </c>
      <c r="S12" s="152">
        <v>15</v>
      </c>
      <c r="T12" s="152">
        <v>16</v>
      </c>
      <c r="U12" s="152">
        <v>17</v>
      </c>
      <c r="V12" s="212">
        <v>18</v>
      </c>
      <c r="W12" s="152">
        <v>19</v>
      </c>
      <c r="X12" s="152">
        <v>20</v>
      </c>
      <c r="Y12" s="212">
        <v>21</v>
      </c>
      <c r="Z12" s="152">
        <v>22</v>
      </c>
      <c r="AA12" s="152">
        <v>23</v>
      </c>
      <c r="AB12" s="152">
        <v>24</v>
      </c>
      <c r="AC12" s="212">
        <v>25</v>
      </c>
      <c r="AD12" s="152">
        <v>26</v>
      </c>
      <c r="AE12" s="152">
        <v>27</v>
      </c>
      <c r="AF12" s="152">
        <v>28</v>
      </c>
      <c r="AG12" s="212">
        <v>29</v>
      </c>
      <c r="AH12" s="152">
        <v>30</v>
      </c>
      <c r="AI12" s="152">
        <v>31</v>
      </c>
      <c r="AJ12" s="152">
        <v>32</v>
      </c>
    </row>
    <row r="13" spans="1:39" ht="29.25" customHeight="1" x14ac:dyDescent="0.25">
      <c r="A13" s="156"/>
      <c r="B13" s="159" t="s">
        <v>170</v>
      </c>
      <c r="C13" s="167">
        <f>'Bieu 1A'!C36</f>
        <v>6663</v>
      </c>
      <c r="D13" s="157">
        <v>350</v>
      </c>
      <c r="E13" s="157">
        <v>300</v>
      </c>
      <c r="F13" s="157">
        <v>50</v>
      </c>
      <c r="G13" s="157">
        <v>0</v>
      </c>
      <c r="H13" s="147">
        <v>0</v>
      </c>
      <c r="I13" s="157">
        <v>300</v>
      </c>
      <c r="J13" s="157">
        <v>50</v>
      </c>
      <c r="K13" s="147">
        <v>0</v>
      </c>
      <c r="L13" s="157">
        <v>350</v>
      </c>
      <c r="M13" s="157">
        <v>0</v>
      </c>
      <c r="N13" s="157">
        <v>0</v>
      </c>
      <c r="O13" s="147">
        <v>0</v>
      </c>
      <c r="P13" s="157">
        <v>350</v>
      </c>
      <c r="Q13" s="157">
        <v>0</v>
      </c>
      <c r="R13" s="157">
        <v>310</v>
      </c>
      <c r="S13" s="157">
        <v>40</v>
      </c>
      <c r="T13" s="147">
        <v>0</v>
      </c>
      <c r="U13" s="147">
        <v>0</v>
      </c>
      <c r="V13" s="157">
        <v>350</v>
      </c>
      <c r="W13" s="157">
        <v>0</v>
      </c>
      <c r="X13" s="147">
        <v>0</v>
      </c>
      <c r="Y13" s="157">
        <v>350</v>
      </c>
      <c r="Z13" s="157">
        <v>0</v>
      </c>
      <c r="AA13" s="147">
        <v>0</v>
      </c>
      <c r="AB13" s="147">
        <v>0</v>
      </c>
      <c r="AC13" s="157">
        <v>350</v>
      </c>
      <c r="AD13" s="157">
        <v>0</v>
      </c>
      <c r="AE13" s="157">
        <v>0</v>
      </c>
      <c r="AF13" s="157">
        <v>0</v>
      </c>
      <c r="AG13" s="157">
        <v>330</v>
      </c>
      <c r="AH13" s="157">
        <v>20</v>
      </c>
      <c r="AI13" s="157">
        <v>0</v>
      </c>
      <c r="AJ13" s="147">
        <v>0</v>
      </c>
    </row>
    <row r="14" spans="1:39" ht="24.75" customHeight="1" x14ac:dyDescent="0.25">
      <c r="A14" s="156"/>
      <c r="B14" s="159" t="s">
        <v>420</v>
      </c>
      <c r="C14" s="362">
        <f>D13/$C$13*100</f>
        <v>5.2528890889989492</v>
      </c>
      <c r="D14" s="363"/>
      <c r="E14" s="158">
        <f t="shared" ref="E14:AE14" si="0">E13/$D$13*100</f>
        <v>85.714285714285708</v>
      </c>
      <c r="F14" s="158">
        <f t="shared" si="0"/>
        <v>14.285714285714285</v>
      </c>
      <c r="G14" s="158">
        <f t="shared" si="0"/>
        <v>0</v>
      </c>
      <c r="H14" s="148">
        <f t="shared" si="0"/>
        <v>0</v>
      </c>
      <c r="I14" s="158">
        <f t="shared" si="0"/>
        <v>85.714285714285708</v>
      </c>
      <c r="J14" s="158">
        <f t="shared" si="0"/>
        <v>14.285714285714285</v>
      </c>
      <c r="K14" s="148">
        <f t="shared" si="0"/>
        <v>0</v>
      </c>
      <c r="L14" s="158">
        <f t="shared" si="0"/>
        <v>100</v>
      </c>
      <c r="M14" s="158">
        <f t="shared" si="0"/>
        <v>0</v>
      </c>
      <c r="N14" s="158">
        <f t="shared" si="0"/>
        <v>0</v>
      </c>
      <c r="O14" s="148">
        <f t="shared" si="0"/>
        <v>0</v>
      </c>
      <c r="P14" s="158">
        <f t="shared" si="0"/>
        <v>100</v>
      </c>
      <c r="Q14" s="158">
        <f t="shared" si="0"/>
        <v>0</v>
      </c>
      <c r="R14" s="158">
        <f t="shared" si="0"/>
        <v>88.571428571428569</v>
      </c>
      <c r="S14" s="158">
        <f t="shared" si="0"/>
        <v>11.428571428571429</v>
      </c>
      <c r="T14" s="148">
        <f t="shared" si="0"/>
        <v>0</v>
      </c>
      <c r="U14" s="148">
        <f t="shared" si="0"/>
        <v>0</v>
      </c>
      <c r="V14" s="158">
        <f t="shared" si="0"/>
        <v>100</v>
      </c>
      <c r="W14" s="158">
        <f t="shared" si="0"/>
        <v>0</v>
      </c>
      <c r="X14" s="148">
        <f t="shared" si="0"/>
        <v>0</v>
      </c>
      <c r="Y14" s="158">
        <f t="shared" si="0"/>
        <v>100</v>
      </c>
      <c r="Z14" s="158">
        <f t="shared" si="0"/>
        <v>0</v>
      </c>
      <c r="AA14" s="148">
        <f t="shared" si="0"/>
        <v>0</v>
      </c>
      <c r="AB14" s="148">
        <f t="shared" si="0"/>
        <v>0</v>
      </c>
      <c r="AC14" s="158">
        <f t="shared" si="0"/>
        <v>100</v>
      </c>
      <c r="AD14" s="158">
        <f t="shared" si="0"/>
        <v>0</v>
      </c>
      <c r="AE14" s="158">
        <f t="shared" si="0"/>
        <v>0</v>
      </c>
      <c r="AF14" s="158">
        <f>AF13/$D$13*100</f>
        <v>0</v>
      </c>
      <c r="AG14" s="158">
        <f>AG13/$D$13*100</f>
        <v>94.285714285714278</v>
      </c>
      <c r="AH14" s="158">
        <f>AH13/$D$13*100</f>
        <v>5.7142857142857144</v>
      </c>
      <c r="AI14" s="158">
        <f>AI13/$D$13*100</f>
        <v>0</v>
      </c>
      <c r="AJ14" s="148">
        <f>AJ13/$D$13*100</f>
        <v>0</v>
      </c>
      <c r="AM14" s="213"/>
    </row>
    <row r="16" spans="1:39" x14ac:dyDescent="0.25">
      <c r="A16" s="129"/>
      <c r="AC16" s="361"/>
      <c r="AD16" s="361"/>
      <c r="AE16" s="361"/>
      <c r="AF16" s="361"/>
      <c r="AG16" s="361"/>
      <c r="AH16" s="361"/>
      <c r="AI16" s="361"/>
    </row>
    <row r="17" spans="1:35" x14ac:dyDescent="0.25">
      <c r="A17" s="129"/>
      <c r="AC17" s="365"/>
      <c r="AD17" s="365"/>
      <c r="AE17" s="365"/>
      <c r="AF17" s="365"/>
      <c r="AG17" s="365"/>
      <c r="AH17" s="365"/>
      <c r="AI17" s="365"/>
    </row>
    <row r="22" spans="1:35" x14ac:dyDescent="0.25">
      <c r="AE22" s="361"/>
      <c r="AF22" s="361"/>
      <c r="AG22" s="361"/>
    </row>
  </sheetData>
  <mergeCells count="24">
    <mergeCell ref="AC16:AI16"/>
    <mergeCell ref="AC17:AI17"/>
    <mergeCell ref="AE22:AG22"/>
    <mergeCell ref="R10:U10"/>
    <mergeCell ref="V10:X10"/>
    <mergeCell ref="Y10:AB10"/>
    <mergeCell ref="AC10:AF10"/>
    <mergeCell ref="AG10:AJ10"/>
    <mergeCell ref="Z3:AJ3"/>
    <mergeCell ref="Z4:AJ4"/>
    <mergeCell ref="C14:D14"/>
    <mergeCell ref="A7:AJ7"/>
    <mergeCell ref="AH1:AJ1"/>
    <mergeCell ref="A3:I3"/>
    <mergeCell ref="A4:I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43" workbookViewId="0">
      <selection activeCell="M9" sqref="M9:P9"/>
    </sheetView>
  </sheetViews>
  <sheetFormatPr defaultColWidth="9.140625" defaultRowHeight="15.75" x14ac:dyDescent="0.25"/>
  <cols>
    <col min="1" max="1" width="4.140625" style="130" customWidth="1"/>
    <col min="2" max="2" width="21.140625" style="122" bestFit="1" customWidth="1"/>
    <col min="3" max="3" width="6.5703125" style="137" customWidth="1"/>
    <col min="4" max="4" width="5.28515625" style="129" customWidth="1"/>
    <col min="5" max="5" width="4.7109375" style="129" customWidth="1"/>
    <col min="6" max="8" width="5" style="129" customWidth="1"/>
    <col min="9" max="9" width="4.85546875" style="129" customWidth="1"/>
    <col min="10" max="21" width="5" style="129" customWidth="1"/>
    <col min="22" max="22" width="5.140625" style="129" customWidth="1"/>
    <col min="23" max="24" width="5" style="129" customWidth="1"/>
    <col min="25" max="16384" width="9.140625" style="122"/>
  </cols>
  <sheetData>
    <row r="1" spans="1:27" x14ac:dyDescent="0.25">
      <c r="V1" s="365" t="s">
        <v>402</v>
      </c>
      <c r="W1" s="365"/>
      <c r="X1" s="365"/>
    </row>
    <row r="3" spans="1:27" s="123" customFormat="1" x14ac:dyDescent="0.25">
      <c r="A3" s="394" t="s">
        <v>371</v>
      </c>
      <c r="B3" s="394"/>
      <c r="C3" s="394"/>
      <c r="D3" s="394"/>
      <c r="E3" s="394"/>
      <c r="F3" s="394"/>
      <c r="G3" s="138"/>
      <c r="H3" s="138"/>
      <c r="I3" s="138"/>
      <c r="J3" s="132"/>
      <c r="K3" s="139"/>
      <c r="L3" s="139"/>
      <c r="M3" s="140"/>
      <c r="N3" s="360" t="s">
        <v>403</v>
      </c>
      <c r="O3" s="360"/>
      <c r="P3" s="360"/>
      <c r="Q3" s="360"/>
      <c r="R3" s="360"/>
      <c r="S3" s="360"/>
      <c r="T3" s="360"/>
      <c r="U3" s="360"/>
      <c r="V3" s="360"/>
      <c r="W3" s="360"/>
      <c r="X3" s="360"/>
    </row>
    <row r="4" spans="1:27" s="123" customFormat="1" x14ac:dyDescent="0.25">
      <c r="A4" s="395" t="s">
        <v>421</v>
      </c>
      <c r="B4" s="395"/>
      <c r="C4" s="395"/>
      <c r="D4" s="395"/>
      <c r="E4" s="395"/>
      <c r="F4" s="395"/>
      <c r="G4" s="138"/>
      <c r="H4" s="138"/>
      <c r="I4" s="138"/>
      <c r="J4" s="138"/>
      <c r="K4" s="139"/>
      <c r="L4" s="139"/>
      <c r="M4" s="141"/>
      <c r="N4" s="140"/>
      <c r="O4" s="140"/>
      <c r="P4" s="140"/>
      <c r="Q4" s="142" t="s">
        <v>404</v>
      </c>
      <c r="R4" s="142"/>
      <c r="S4" s="142"/>
      <c r="T4" s="142"/>
      <c r="U4" s="142"/>
      <c r="V4" s="142"/>
      <c r="W4" s="142"/>
      <c r="X4" s="142"/>
    </row>
    <row r="5" spans="1:27" s="123" customFormat="1" x14ac:dyDescent="0.25">
      <c r="A5" s="131"/>
      <c r="B5" s="124"/>
      <c r="C5" s="143"/>
      <c r="D5" s="131"/>
      <c r="E5" s="131"/>
      <c r="F5" s="131"/>
      <c r="G5" s="138"/>
      <c r="H5" s="138"/>
      <c r="I5" s="138"/>
      <c r="J5" s="138"/>
      <c r="K5" s="139"/>
      <c r="L5" s="139"/>
      <c r="M5" s="141"/>
      <c r="N5" s="140"/>
      <c r="O5" s="140"/>
      <c r="P5" s="140"/>
      <c r="Q5" s="144"/>
      <c r="R5" s="144"/>
      <c r="S5" s="144"/>
      <c r="T5" s="144"/>
      <c r="U5" s="144"/>
      <c r="V5" s="144"/>
      <c r="W5" s="144"/>
      <c r="X5" s="144"/>
    </row>
    <row r="6" spans="1:27" ht="57" customHeight="1" x14ac:dyDescent="0.25">
      <c r="A6" s="396" t="s">
        <v>474</v>
      </c>
      <c r="B6" s="396"/>
      <c r="C6" s="396"/>
      <c r="D6" s="396"/>
      <c r="E6" s="396"/>
      <c r="F6" s="396"/>
      <c r="G6" s="396"/>
      <c r="H6" s="396"/>
      <c r="I6" s="396"/>
      <c r="J6" s="396"/>
      <c r="K6" s="396"/>
      <c r="L6" s="396"/>
      <c r="M6" s="396"/>
      <c r="N6" s="396"/>
      <c r="O6" s="396"/>
      <c r="P6" s="396"/>
      <c r="Q6" s="396"/>
      <c r="R6" s="396"/>
      <c r="S6" s="396"/>
      <c r="T6" s="396"/>
      <c r="U6" s="396"/>
      <c r="V6" s="396"/>
      <c r="W6" s="396"/>
      <c r="X6" s="396"/>
    </row>
    <row r="7" spans="1:27" ht="12" customHeight="1" x14ac:dyDescent="0.25">
      <c r="A7" s="133"/>
      <c r="B7" s="125"/>
      <c r="C7" s="145"/>
      <c r="D7" s="133"/>
      <c r="E7" s="133"/>
      <c r="F7" s="133"/>
      <c r="G7" s="133"/>
      <c r="H7" s="133"/>
      <c r="I7" s="133"/>
      <c r="J7" s="133"/>
      <c r="K7" s="133"/>
      <c r="L7" s="133"/>
      <c r="M7" s="133"/>
      <c r="N7" s="133"/>
      <c r="O7" s="133"/>
      <c r="P7" s="133"/>
      <c r="Q7" s="133"/>
      <c r="R7" s="133"/>
      <c r="S7" s="133"/>
      <c r="T7" s="133"/>
      <c r="U7" s="133"/>
      <c r="V7" s="133"/>
      <c r="W7" s="133"/>
      <c r="X7" s="133"/>
    </row>
    <row r="8" spans="1:27" ht="15.75" customHeight="1" x14ac:dyDescent="0.25">
      <c r="A8" s="397" t="s">
        <v>405</v>
      </c>
      <c r="B8" s="398" t="s">
        <v>59</v>
      </c>
      <c r="C8" s="401" t="s">
        <v>406</v>
      </c>
      <c r="D8" s="397" t="s">
        <v>407</v>
      </c>
      <c r="E8" s="404" t="s">
        <v>153</v>
      </c>
      <c r="F8" s="404"/>
      <c r="G8" s="404"/>
      <c r="H8" s="404"/>
      <c r="I8" s="404"/>
      <c r="J8" s="404"/>
      <c r="K8" s="404"/>
      <c r="L8" s="404"/>
      <c r="M8" s="404"/>
      <c r="N8" s="404"/>
      <c r="O8" s="404"/>
      <c r="P8" s="404"/>
      <c r="Q8" s="404"/>
      <c r="R8" s="404"/>
      <c r="S8" s="404"/>
      <c r="T8" s="404"/>
      <c r="U8" s="404"/>
      <c r="V8" s="404"/>
      <c r="W8" s="404"/>
      <c r="X8" s="404"/>
    </row>
    <row r="9" spans="1:27" ht="18" customHeight="1" x14ac:dyDescent="0.25">
      <c r="A9" s="397"/>
      <c r="B9" s="399"/>
      <c r="C9" s="402"/>
      <c r="D9" s="397"/>
      <c r="E9" s="397" t="s">
        <v>408</v>
      </c>
      <c r="F9" s="397"/>
      <c r="G9" s="397"/>
      <c r="H9" s="397"/>
      <c r="I9" s="397" t="s">
        <v>409</v>
      </c>
      <c r="J9" s="397"/>
      <c r="K9" s="397"/>
      <c r="L9" s="397"/>
      <c r="M9" s="397" t="s">
        <v>130</v>
      </c>
      <c r="N9" s="397"/>
      <c r="O9" s="397"/>
      <c r="P9" s="397"/>
      <c r="Q9" s="397" t="s">
        <v>410</v>
      </c>
      <c r="R9" s="397"/>
      <c r="S9" s="397"/>
      <c r="T9" s="397"/>
      <c r="U9" s="397" t="s">
        <v>411</v>
      </c>
      <c r="V9" s="397"/>
      <c r="W9" s="397"/>
      <c r="X9" s="397"/>
    </row>
    <row r="10" spans="1:27" ht="127.5" customHeight="1" x14ac:dyDescent="0.25">
      <c r="A10" s="397"/>
      <c r="B10" s="400"/>
      <c r="C10" s="403"/>
      <c r="D10" s="397"/>
      <c r="E10" s="146" t="s">
        <v>132</v>
      </c>
      <c r="F10" s="146" t="s">
        <v>412</v>
      </c>
      <c r="G10" s="146" t="s">
        <v>134</v>
      </c>
      <c r="H10" s="146" t="s">
        <v>135</v>
      </c>
      <c r="I10" s="146" t="s">
        <v>150</v>
      </c>
      <c r="J10" s="146" t="s">
        <v>136</v>
      </c>
      <c r="K10" s="146" t="s">
        <v>413</v>
      </c>
      <c r="L10" s="146" t="s">
        <v>152</v>
      </c>
      <c r="M10" s="146" t="s">
        <v>137</v>
      </c>
      <c r="N10" s="146" t="s">
        <v>138</v>
      </c>
      <c r="O10" s="146" t="s">
        <v>414</v>
      </c>
      <c r="P10" s="146" t="s">
        <v>415</v>
      </c>
      <c r="Q10" s="146" t="s">
        <v>178</v>
      </c>
      <c r="R10" s="146" t="s">
        <v>179</v>
      </c>
      <c r="S10" s="146" t="s">
        <v>143</v>
      </c>
      <c r="T10" s="146" t="s">
        <v>144</v>
      </c>
      <c r="U10" s="146" t="s">
        <v>145</v>
      </c>
      <c r="V10" s="146" t="s">
        <v>146</v>
      </c>
      <c r="W10" s="146" t="s">
        <v>416</v>
      </c>
      <c r="X10" s="146" t="s">
        <v>148</v>
      </c>
    </row>
    <row r="11" spans="1:27" s="129" customFormat="1" x14ac:dyDescent="0.25">
      <c r="A11" s="128" t="s">
        <v>44</v>
      </c>
      <c r="B11" s="128" t="s">
        <v>56</v>
      </c>
      <c r="C11" s="128" t="s">
        <v>171</v>
      </c>
      <c r="D11" s="128" t="s">
        <v>417</v>
      </c>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row>
    <row r="12" spans="1:27" x14ac:dyDescent="0.25">
      <c r="A12" s="232">
        <v>1</v>
      </c>
      <c r="B12" s="233" t="s">
        <v>422</v>
      </c>
      <c r="C12" s="381"/>
      <c r="D12" s="382"/>
      <c r="E12" s="382"/>
      <c r="F12" s="382"/>
      <c r="G12" s="382"/>
      <c r="H12" s="382"/>
      <c r="I12" s="382"/>
      <c r="J12" s="382"/>
      <c r="K12" s="382"/>
      <c r="L12" s="382"/>
      <c r="M12" s="382"/>
      <c r="N12" s="382"/>
      <c r="O12" s="382"/>
      <c r="P12" s="382"/>
      <c r="Q12" s="382"/>
      <c r="R12" s="382"/>
      <c r="S12" s="382"/>
      <c r="T12" s="382"/>
      <c r="U12" s="382"/>
      <c r="V12" s="382"/>
      <c r="W12" s="382"/>
      <c r="X12" s="383"/>
    </row>
    <row r="13" spans="1:27" x14ac:dyDescent="0.25">
      <c r="A13" s="135"/>
      <c r="B13" s="126" t="s">
        <v>170</v>
      </c>
      <c r="C13" s="177">
        <f>'Bieu 1B'!C21</f>
        <v>305</v>
      </c>
      <c r="D13" s="178">
        <v>25</v>
      </c>
      <c r="E13" s="179">
        <v>20</v>
      </c>
      <c r="F13" s="180">
        <v>5</v>
      </c>
      <c r="G13" s="180">
        <v>0</v>
      </c>
      <c r="H13" s="180">
        <v>0</v>
      </c>
      <c r="I13" s="179">
        <v>25</v>
      </c>
      <c r="J13" s="180">
        <v>0</v>
      </c>
      <c r="K13" s="180">
        <v>0</v>
      </c>
      <c r="L13" s="180">
        <v>0</v>
      </c>
      <c r="M13" s="181">
        <v>22</v>
      </c>
      <c r="N13" s="182">
        <v>3</v>
      </c>
      <c r="O13" s="180">
        <v>0</v>
      </c>
      <c r="P13" s="180">
        <v>0</v>
      </c>
      <c r="Q13" s="179">
        <v>20</v>
      </c>
      <c r="R13" s="180">
        <v>5</v>
      </c>
      <c r="S13" s="180">
        <v>0</v>
      </c>
      <c r="T13" s="180">
        <v>0</v>
      </c>
      <c r="U13" s="179">
        <v>24</v>
      </c>
      <c r="V13" s="183">
        <v>1</v>
      </c>
      <c r="W13" s="180">
        <v>0</v>
      </c>
      <c r="X13" s="180">
        <v>0</v>
      </c>
      <c r="Z13" s="228"/>
    </row>
    <row r="14" spans="1:27" x14ac:dyDescent="0.25">
      <c r="A14" s="134"/>
      <c r="B14" s="126" t="s">
        <v>418</v>
      </c>
      <c r="C14" s="387">
        <f>D13/C13*100</f>
        <v>8.1967213114754092</v>
      </c>
      <c r="D14" s="388"/>
      <c r="E14" s="184">
        <f t="shared" ref="E14:V14" si="0">E13/$D$13*100</f>
        <v>80</v>
      </c>
      <c r="F14" s="185">
        <f t="shared" si="0"/>
        <v>20</v>
      </c>
      <c r="G14" s="185">
        <f t="shared" si="0"/>
        <v>0</v>
      </c>
      <c r="H14" s="185">
        <f t="shared" si="0"/>
        <v>0</v>
      </c>
      <c r="I14" s="184">
        <f t="shared" si="0"/>
        <v>100</v>
      </c>
      <c r="J14" s="185">
        <f t="shared" si="0"/>
        <v>0</v>
      </c>
      <c r="K14" s="185">
        <f t="shared" si="0"/>
        <v>0</v>
      </c>
      <c r="L14" s="185">
        <f t="shared" si="0"/>
        <v>0</v>
      </c>
      <c r="M14" s="185">
        <f t="shared" si="0"/>
        <v>88</v>
      </c>
      <c r="N14" s="187">
        <f t="shared" si="0"/>
        <v>12</v>
      </c>
      <c r="O14" s="185">
        <f t="shared" si="0"/>
        <v>0</v>
      </c>
      <c r="P14" s="185">
        <f t="shared" si="0"/>
        <v>0</v>
      </c>
      <c r="Q14" s="184">
        <f t="shared" si="0"/>
        <v>80</v>
      </c>
      <c r="R14" s="185">
        <f t="shared" si="0"/>
        <v>20</v>
      </c>
      <c r="S14" s="185">
        <f t="shared" si="0"/>
        <v>0</v>
      </c>
      <c r="T14" s="185">
        <f t="shared" si="0"/>
        <v>0</v>
      </c>
      <c r="U14" s="184">
        <f t="shared" si="0"/>
        <v>96</v>
      </c>
      <c r="V14" s="187">
        <f t="shared" si="0"/>
        <v>4</v>
      </c>
      <c r="W14" s="185">
        <f>W13/$D$13*100</f>
        <v>0</v>
      </c>
      <c r="X14" s="185">
        <f>X13/$D$13*100</f>
        <v>0</v>
      </c>
    </row>
    <row r="15" spans="1:27" x14ac:dyDescent="0.25">
      <c r="A15" s="232">
        <v>2</v>
      </c>
      <c r="B15" s="233" t="s">
        <v>423</v>
      </c>
      <c r="C15" s="378"/>
      <c r="D15" s="379"/>
      <c r="E15" s="379"/>
      <c r="F15" s="379"/>
      <c r="G15" s="379"/>
      <c r="H15" s="379"/>
      <c r="I15" s="379"/>
      <c r="J15" s="379"/>
      <c r="K15" s="379"/>
      <c r="L15" s="379"/>
      <c r="M15" s="379"/>
      <c r="N15" s="379"/>
      <c r="O15" s="379"/>
      <c r="P15" s="379"/>
      <c r="Q15" s="379"/>
      <c r="R15" s="379"/>
      <c r="S15" s="379"/>
      <c r="T15" s="379"/>
      <c r="U15" s="379"/>
      <c r="V15" s="379"/>
      <c r="W15" s="379"/>
      <c r="X15" s="380"/>
    </row>
    <row r="16" spans="1:27" x14ac:dyDescent="0.25">
      <c r="A16" s="135"/>
      <c r="B16" s="126" t="s">
        <v>170</v>
      </c>
      <c r="C16" s="177">
        <f>'Bieu 1B'!C14</f>
        <v>330</v>
      </c>
      <c r="D16" s="174">
        <v>32</v>
      </c>
      <c r="E16" s="168">
        <v>31</v>
      </c>
      <c r="F16" s="168">
        <v>1</v>
      </c>
      <c r="G16" s="168">
        <v>0</v>
      </c>
      <c r="H16" s="168">
        <v>0</v>
      </c>
      <c r="I16" s="168">
        <v>30</v>
      </c>
      <c r="J16" s="168">
        <v>2</v>
      </c>
      <c r="K16" s="168">
        <v>0</v>
      </c>
      <c r="L16" s="168">
        <v>0</v>
      </c>
      <c r="M16" s="184">
        <v>30</v>
      </c>
      <c r="N16" s="168">
        <v>2</v>
      </c>
      <c r="O16" s="168">
        <v>0</v>
      </c>
      <c r="P16" s="168">
        <v>0</v>
      </c>
      <c r="Q16" s="168">
        <v>32</v>
      </c>
      <c r="R16" s="168">
        <v>0</v>
      </c>
      <c r="S16" s="168">
        <v>0</v>
      </c>
      <c r="T16" s="168">
        <v>0</v>
      </c>
      <c r="U16" s="168">
        <v>32</v>
      </c>
      <c r="V16" s="168">
        <v>0</v>
      </c>
      <c r="W16" s="185">
        <v>0</v>
      </c>
      <c r="X16" s="185">
        <v>0</v>
      </c>
      <c r="AA16" s="228"/>
    </row>
    <row r="17" spans="1:24" x14ac:dyDescent="0.25">
      <c r="A17" s="134"/>
      <c r="B17" s="126" t="s">
        <v>418</v>
      </c>
      <c r="C17" s="387">
        <f>D16/$C$16*100</f>
        <v>9.6969696969696972</v>
      </c>
      <c r="D17" s="388"/>
      <c r="E17" s="184">
        <f>E16/$D$16*100</f>
        <v>96.875</v>
      </c>
      <c r="F17" s="187">
        <f>F16/$D$16*100</f>
        <v>3.125</v>
      </c>
      <c r="G17" s="187">
        <f>G16/$D$16*100</f>
        <v>0</v>
      </c>
      <c r="H17" s="187">
        <f>H16/$D$16*100</f>
        <v>0</v>
      </c>
      <c r="I17" s="184">
        <f>I16/$D$16*100</f>
        <v>93.75</v>
      </c>
      <c r="J17" s="185">
        <f>$J$16/D16*100</f>
        <v>6.25</v>
      </c>
      <c r="K17" s="188">
        <f>$K$16/D16*100</f>
        <v>0</v>
      </c>
      <c r="L17" s="188">
        <f t="shared" ref="L17:X17" si="1">L16/$D$16*100</f>
        <v>0</v>
      </c>
      <c r="M17" s="184">
        <f t="shared" si="1"/>
        <v>93.75</v>
      </c>
      <c r="N17" s="187">
        <f t="shared" si="1"/>
        <v>6.25</v>
      </c>
      <c r="O17" s="188">
        <f t="shared" si="1"/>
        <v>0</v>
      </c>
      <c r="P17" s="188">
        <f t="shared" si="1"/>
        <v>0</v>
      </c>
      <c r="Q17" s="184">
        <f t="shared" si="1"/>
        <v>100</v>
      </c>
      <c r="R17" s="185">
        <f t="shared" si="1"/>
        <v>0</v>
      </c>
      <c r="S17" s="185">
        <f t="shared" si="1"/>
        <v>0</v>
      </c>
      <c r="T17" s="185">
        <f t="shared" si="1"/>
        <v>0</v>
      </c>
      <c r="U17" s="184">
        <f t="shared" si="1"/>
        <v>100</v>
      </c>
      <c r="V17" s="185">
        <f t="shared" si="1"/>
        <v>0</v>
      </c>
      <c r="W17" s="185">
        <f t="shared" si="1"/>
        <v>0</v>
      </c>
      <c r="X17" s="188">
        <f t="shared" si="1"/>
        <v>0</v>
      </c>
    </row>
    <row r="18" spans="1:24" x14ac:dyDescent="0.25">
      <c r="A18" s="232">
        <v>3</v>
      </c>
      <c r="B18" s="233" t="s">
        <v>444</v>
      </c>
      <c r="C18" s="384"/>
      <c r="D18" s="385"/>
      <c r="E18" s="385"/>
      <c r="F18" s="385"/>
      <c r="G18" s="385"/>
      <c r="H18" s="385"/>
      <c r="I18" s="385"/>
      <c r="J18" s="385"/>
      <c r="K18" s="385"/>
      <c r="L18" s="385"/>
      <c r="M18" s="385"/>
      <c r="N18" s="385"/>
      <c r="O18" s="385"/>
      <c r="P18" s="385"/>
      <c r="Q18" s="385"/>
      <c r="R18" s="385"/>
      <c r="S18" s="385"/>
      <c r="T18" s="385"/>
      <c r="U18" s="385"/>
      <c r="V18" s="385"/>
      <c r="W18" s="385"/>
      <c r="X18" s="386"/>
    </row>
    <row r="19" spans="1:24" x14ac:dyDescent="0.25">
      <c r="A19" s="160"/>
      <c r="B19" s="126" t="s">
        <v>170</v>
      </c>
      <c r="C19" s="177">
        <f>'Bieu 1B'!C18</f>
        <v>141</v>
      </c>
      <c r="D19" s="229">
        <v>13</v>
      </c>
      <c r="E19" s="229">
        <v>12</v>
      </c>
      <c r="F19" s="230">
        <v>1</v>
      </c>
      <c r="G19" s="231">
        <v>0</v>
      </c>
      <c r="H19" s="231">
        <v>0</v>
      </c>
      <c r="I19" s="229">
        <v>10</v>
      </c>
      <c r="J19" s="230">
        <v>3</v>
      </c>
      <c r="K19" s="231">
        <v>0</v>
      </c>
      <c r="L19" s="231">
        <v>0</v>
      </c>
      <c r="M19" s="229">
        <v>11</v>
      </c>
      <c r="N19" s="229">
        <v>2</v>
      </c>
      <c r="O19" s="231">
        <v>0</v>
      </c>
      <c r="P19" s="231">
        <v>0</v>
      </c>
      <c r="Q19" s="229">
        <v>13</v>
      </c>
      <c r="R19" s="231">
        <v>0</v>
      </c>
      <c r="S19" s="231">
        <v>0</v>
      </c>
      <c r="T19" s="231">
        <v>0</v>
      </c>
      <c r="U19" s="229">
        <v>13</v>
      </c>
      <c r="V19" s="229">
        <v>0</v>
      </c>
      <c r="W19" s="231">
        <v>0</v>
      </c>
      <c r="X19" s="231">
        <v>0</v>
      </c>
    </row>
    <row r="20" spans="1:24" x14ac:dyDescent="0.25">
      <c r="A20" s="160"/>
      <c r="B20" s="126" t="s">
        <v>418</v>
      </c>
      <c r="C20" s="387">
        <f>D19/C19*100</f>
        <v>9.2198581560283674</v>
      </c>
      <c r="D20" s="388"/>
      <c r="E20" s="184">
        <f t="shared" ref="E20:X20" si="2">E19/$D$19*100</f>
        <v>92.307692307692307</v>
      </c>
      <c r="F20" s="185">
        <f t="shared" si="2"/>
        <v>7.6923076923076925</v>
      </c>
      <c r="G20" s="188">
        <f t="shared" si="2"/>
        <v>0</v>
      </c>
      <c r="H20" s="188">
        <f t="shared" si="2"/>
        <v>0</v>
      </c>
      <c r="I20" s="184">
        <f t="shared" si="2"/>
        <v>76.923076923076934</v>
      </c>
      <c r="J20" s="185">
        <f t="shared" si="2"/>
        <v>23.076923076923077</v>
      </c>
      <c r="K20" s="188">
        <f t="shared" si="2"/>
        <v>0</v>
      </c>
      <c r="L20" s="188">
        <f t="shared" si="2"/>
        <v>0</v>
      </c>
      <c r="M20" s="184">
        <f t="shared" si="2"/>
        <v>84.615384615384613</v>
      </c>
      <c r="N20" s="187">
        <f t="shared" si="2"/>
        <v>15.384615384615385</v>
      </c>
      <c r="O20" s="188">
        <f t="shared" si="2"/>
        <v>0</v>
      </c>
      <c r="P20" s="188">
        <f t="shared" si="2"/>
        <v>0</v>
      </c>
      <c r="Q20" s="184">
        <f t="shared" si="2"/>
        <v>100</v>
      </c>
      <c r="R20" s="185">
        <f t="shared" si="2"/>
        <v>0</v>
      </c>
      <c r="S20" s="188">
        <f t="shared" si="2"/>
        <v>0</v>
      </c>
      <c r="T20" s="188">
        <f t="shared" si="2"/>
        <v>0</v>
      </c>
      <c r="U20" s="184">
        <f t="shared" si="2"/>
        <v>100</v>
      </c>
      <c r="V20" s="185">
        <f t="shared" si="2"/>
        <v>0</v>
      </c>
      <c r="W20" s="185">
        <f t="shared" si="2"/>
        <v>0</v>
      </c>
      <c r="X20" s="188">
        <f t="shared" si="2"/>
        <v>0</v>
      </c>
    </row>
    <row r="21" spans="1:24" x14ac:dyDescent="0.25">
      <c r="A21" s="232">
        <v>4</v>
      </c>
      <c r="B21" s="233" t="s">
        <v>424</v>
      </c>
      <c r="C21" s="384"/>
      <c r="D21" s="385"/>
      <c r="E21" s="385"/>
      <c r="F21" s="385"/>
      <c r="G21" s="385"/>
      <c r="H21" s="385"/>
      <c r="I21" s="385"/>
      <c r="J21" s="385"/>
      <c r="K21" s="385"/>
      <c r="L21" s="385"/>
      <c r="M21" s="385"/>
      <c r="N21" s="385"/>
      <c r="O21" s="385"/>
      <c r="P21" s="385"/>
      <c r="Q21" s="385"/>
      <c r="R21" s="385"/>
      <c r="S21" s="385"/>
      <c r="T21" s="385"/>
      <c r="U21" s="385"/>
      <c r="V21" s="385"/>
      <c r="W21" s="385"/>
      <c r="X21" s="386"/>
    </row>
    <row r="22" spans="1:24" x14ac:dyDescent="0.25">
      <c r="A22" s="135"/>
      <c r="B22" s="126" t="s">
        <v>170</v>
      </c>
      <c r="C22" s="177">
        <f>'Bieu 1B'!C17</f>
        <v>232</v>
      </c>
      <c r="D22" s="178">
        <v>40</v>
      </c>
      <c r="E22" s="184">
        <v>40</v>
      </c>
      <c r="F22" s="185">
        <v>0</v>
      </c>
      <c r="G22" s="185">
        <v>0</v>
      </c>
      <c r="H22" s="185">
        <v>0</v>
      </c>
      <c r="I22" s="184">
        <v>40</v>
      </c>
      <c r="J22" s="185">
        <v>0</v>
      </c>
      <c r="K22" s="185">
        <v>0</v>
      </c>
      <c r="L22" s="185">
        <v>0</v>
      </c>
      <c r="M22" s="184">
        <v>32</v>
      </c>
      <c r="N22" s="187">
        <v>8</v>
      </c>
      <c r="O22" s="185">
        <v>0</v>
      </c>
      <c r="P22" s="185">
        <v>0</v>
      </c>
      <c r="Q22" s="184">
        <v>40</v>
      </c>
      <c r="R22" s="185">
        <v>0</v>
      </c>
      <c r="S22" s="185">
        <v>0</v>
      </c>
      <c r="T22" s="185">
        <v>0</v>
      </c>
      <c r="U22" s="184">
        <v>40</v>
      </c>
      <c r="V22" s="185">
        <v>0</v>
      </c>
      <c r="W22" s="185">
        <v>0</v>
      </c>
      <c r="X22" s="185">
        <v>0</v>
      </c>
    </row>
    <row r="23" spans="1:24" x14ac:dyDescent="0.25">
      <c r="A23" s="134"/>
      <c r="B23" s="126" t="s">
        <v>418</v>
      </c>
      <c r="C23" s="387">
        <f>D22/C22*100</f>
        <v>17.241379310344829</v>
      </c>
      <c r="D23" s="388"/>
      <c r="E23" s="184">
        <f t="shared" ref="E23:X23" si="3">E22/$D$22*100</f>
        <v>100</v>
      </c>
      <c r="F23" s="187">
        <f t="shared" si="3"/>
        <v>0</v>
      </c>
      <c r="G23" s="187">
        <f t="shared" si="3"/>
        <v>0</v>
      </c>
      <c r="H23" s="187">
        <f t="shared" si="3"/>
        <v>0</v>
      </c>
      <c r="I23" s="184">
        <f t="shared" si="3"/>
        <v>100</v>
      </c>
      <c r="J23" s="185">
        <f t="shared" si="3"/>
        <v>0</v>
      </c>
      <c r="K23" s="188">
        <f t="shared" si="3"/>
        <v>0</v>
      </c>
      <c r="L23" s="188">
        <f t="shared" si="3"/>
        <v>0</v>
      </c>
      <c r="M23" s="184">
        <f t="shared" si="3"/>
        <v>80</v>
      </c>
      <c r="N23" s="187">
        <f t="shared" si="3"/>
        <v>20</v>
      </c>
      <c r="O23" s="188">
        <f t="shared" si="3"/>
        <v>0</v>
      </c>
      <c r="P23" s="188">
        <f t="shared" si="3"/>
        <v>0</v>
      </c>
      <c r="Q23" s="184">
        <f t="shared" si="3"/>
        <v>100</v>
      </c>
      <c r="R23" s="185">
        <f t="shared" si="3"/>
        <v>0</v>
      </c>
      <c r="S23" s="188">
        <f t="shared" si="3"/>
        <v>0</v>
      </c>
      <c r="T23" s="188">
        <f t="shared" si="3"/>
        <v>0</v>
      </c>
      <c r="U23" s="184">
        <f t="shared" si="3"/>
        <v>100</v>
      </c>
      <c r="V23" s="185">
        <f t="shared" si="3"/>
        <v>0</v>
      </c>
      <c r="W23" s="188">
        <f t="shared" si="3"/>
        <v>0</v>
      </c>
      <c r="X23" s="188">
        <f t="shared" si="3"/>
        <v>0</v>
      </c>
    </row>
    <row r="24" spans="1:24" x14ac:dyDescent="0.25">
      <c r="A24" s="232">
        <v>5</v>
      </c>
      <c r="B24" s="233" t="s">
        <v>431</v>
      </c>
      <c r="C24" s="378"/>
      <c r="D24" s="379"/>
      <c r="E24" s="379"/>
      <c r="F24" s="379"/>
      <c r="G24" s="379"/>
      <c r="H24" s="379"/>
      <c r="I24" s="379"/>
      <c r="J24" s="379"/>
      <c r="K24" s="379"/>
      <c r="L24" s="379"/>
      <c r="M24" s="379"/>
      <c r="N24" s="379"/>
      <c r="O24" s="379"/>
      <c r="P24" s="379"/>
      <c r="Q24" s="379"/>
      <c r="R24" s="379"/>
      <c r="S24" s="379"/>
      <c r="T24" s="379"/>
      <c r="U24" s="379"/>
      <c r="V24" s="379"/>
      <c r="W24" s="379"/>
      <c r="X24" s="380"/>
    </row>
    <row r="25" spans="1:24" x14ac:dyDescent="0.25">
      <c r="A25" s="135"/>
      <c r="B25" s="126" t="s">
        <v>170</v>
      </c>
      <c r="C25" s="177">
        <f>'Bieu 1B'!C15</f>
        <v>74</v>
      </c>
      <c r="D25" s="189">
        <v>40</v>
      </c>
      <c r="E25" s="184">
        <v>40</v>
      </c>
      <c r="F25" s="168">
        <v>0</v>
      </c>
      <c r="G25" s="168">
        <v>0</v>
      </c>
      <c r="H25" s="168">
        <v>0</v>
      </c>
      <c r="I25" s="184">
        <v>40</v>
      </c>
      <c r="J25" s="168">
        <v>0</v>
      </c>
      <c r="K25" s="168">
        <v>0</v>
      </c>
      <c r="L25" s="168">
        <v>0</v>
      </c>
      <c r="M25" s="184">
        <v>30</v>
      </c>
      <c r="N25" s="190">
        <v>10</v>
      </c>
      <c r="O25" s="168">
        <v>0</v>
      </c>
      <c r="P25" s="168">
        <v>0</v>
      </c>
      <c r="Q25" s="184">
        <v>35</v>
      </c>
      <c r="R25" s="168">
        <v>5</v>
      </c>
      <c r="S25" s="168">
        <v>0</v>
      </c>
      <c r="T25" s="168">
        <v>0</v>
      </c>
      <c r="U25" s="184">
        <v>30</v>
      </c>
      <c r="V25" s="190">
        <v>10</v>
      </c>
      <c r="W25" s="168">
        <v>0</v>
      </c>
      <c r="X25" s="168">
        <v>0</v>
      </c>
    </row>
    <row r="26" spans="1:24" x14ac:dyDescent="0.25">
      <c r="A26" s="134"/>
      <c r="B26" s="126" t="s">
        <v>418</v>
      </c>
      <c r="C26" s="389">
        <f>D25/$C$25*100</f>
        <v>54.054054054054056</v>
      </c>
      <c r="D26" s="390"/>
      <c r="E26" s="184">
        <f t="shared" ref="E26:X26" si="4">E25/$D$25*100</f>
        <v>100</v>
      </c>
      <c r="F26" s="185">
        <f t="shared" si="4"/>
        <v>0</v>
      </c>
      <c r="G26" s="188">
        <f t="shared" si="4"/>
        <v>0</v>
      </c>
      <c r="H26" s="188">
        <f t="shared" si="4"/>
        <v>0</v>
      </c>
      <c r="I26" s="184">
        <f t="shared" si="4"/>
        <v>100</v>
      </c>
      <c r="J26" s="185">
        <f t="shared" si="4"/>
        <v>0</v>
      </c>
      <c r="K26" s="188">
        <f t="shared" si="4"/>
        <v>0</v>
      </c>
      <c r="L26" s="188">
        <f t="shared" si="4"/>
        <v>0</v>
      </c>
      <c r="M26" s="184">
        <f t="shared" si="4"/>
        <v>75</v>
      </c>
      <c r="N26" s="187">
        <f t="shared" si="4"/>
        <v>25</v>
      </c>
      <c r="O26" s="188">
        <f t="shared" si="4"/>
        <v>0</v>
      </c>
      <c r="P26" s="188">
        <f t="shared" si="4"/>
        <v>0</v>
      </c>
      <c r="Q26" s="191">
        <f t="shared" si="4"/>
        <v>87.5</v>
      </c>
      <c r="R26" s="192">
        <f t="shared" si="4"/>
        <v>12.5</v>
      </c>
      <c r="S26" s="188">
        <f t="shared" si="4"/>
        <v>0</v>
      </c>
      <c r="T26" s="188">
        <f t="shared" si="4"/>
        <v>0</v>
      </c>
      <c r="U26" s="184">
        <f t="shared" si="4"/>
        <v>75</v>
      </c>
      <c r="V26" s="215">
        <f t="shared" si="4"/>
        <v>25</v>
      </c>
      <c r="W26" s="188">
        <f t="shared" si="4"/>
        <v>0</v>
      </c>
      <c r="X26" s="188">
        <f t="shared" si="4"/>
        <v>0</v>
      </c>
    </row>
    <row r="27" spans="1:24" x14ac:dyDescent="0.25">
      <c r="A27" s="232">
        <v>6</v>
      </c>
      <c r="B27" s="233" t="s">
        <v>432</v>
      </c>
      <c r="C27" s="378"/>
      <c r="D27" s="379"/>
      <c r="E27" s="379"/>
      <c r="F27" s="379"/>
      <c r="G27" s="379"/>
      <c r="H27" s="379"/>
      <c r="I27" s="379"/>
      <c r="J27" s="379"/>
      <c r="K27" s="379"/>
      <c r="L27" s="379"/>
      <c r="M27" s="379"/>
      <c r="N27" s="379"/>
      <c r="O27" s="379"/>
      <c r="P27" s="379"/>
      <c r="Q27" s="379"/>
      <c r="R27" s="379"/>
      <c r="S27" s="379"/>
      <c r="T27" s="379"/>
      <c r="U27" s="379"/>
      <c r="V27" s="379"/>
      <c r="W27" s="379"/>
      <c r="X27" s="380"/>
    </row>
    <row r="28" spans="1:24" x14ac:dyDescent="0.25">
      <c r="A28" s="135"/>
      <c r="B28" s="126" t="s">
        <v>170</v>
      </c>
      <c r="C28" s="177">
        <f>'Bieu 1B'!C13</f>
        <v>229</v>
      </c>
      <c r="D28" s="178">
        <v>23</v>
      </c>
      <c r="E28" s="184">
        <v>23</v>
      </c>
      <c r="F28" s="185">
        <v>0</v>
      </c>
      <c r="G28" s="185">
        <v>0</v>
      </c>
      <c r="H28" s="185">
        <v>0</v>
      </c>
      <c r="I28" s="184">
        <v>23</v>
      </c>
      <c r="J28" s="185">
        <v>0</v>
      </c>
      <c r="K28" s="185">
        <v>0</v>
      </c>
      <c r="L28" s="185">
        <v>0</v>
      </c>
      <c r="M28" s="184">
        <v>22</v>
      </c>
      <c r="N28" s="187">
        <v>1</v>
      </c>
      <c r="O28" s="185">
        <v>0</v>
      </c>
      <c r="P28" s="185">
        <v>0</v>
      </c>
      <c r="Q28" s="184">
        <v>23</v>
      </c>
      <c r="R28" s="185">
        <v>0</v>
      </c>
      <c r="S28" s="185">
        <v>0</v>
      </c>
      <c r="T28" s="185">
        <v>0</v>
      </c>
      <c r="U28" s="184">
        <v>23</v>
      </c>
      <c r="V28" s="185">
        <v>0</v>
      </c>
      <c r="W28" s="185">
        <v>0</v>
      </c>
      <c r="X28" s="185">
        <v>0</v>
      </c>
    </row>
    <row r="29" spans="1:24" x14ac:dyDescent="0.25">
      <c r="A29" s="134"/>
      <c r="B29" s="126" t="s">
        <v>418</v>
      </c>
      <c r="C29" s="387">
        <f>D28/C28*100</f>
        <v>10.043668122270741</v>
      </c>
      <c r="D29" s="388"/>
      <c r="E29" s="184">
        <f t="shared" ref="E29:X29" si="5">E28/$D$28*100</f>
        <v>100</v>
      </c>
      <c r="F29" s="185">
        <f t="shared" si="5"/>
        <v>0</v>
      </c>
      <c r="G29" s="188">
        <f t="shared" si="5"/>
        <v>0</v>
      </c>
      <c r="H29" s="188">
        <f t="shared" si="5"/>
        <v>0</v>
      </c>
      <c r="I29" s="184">
        <f t="shared" si="5"/>
        <v>100</v>
      </c>
      <c r="J29" s="185">
        <f t="shared" si="5"/>
        <v>0</v>
      </c>
      <c r="K29" s="188">
        <f t="shared" si="5"/>
        <v>0</v>
      </c>
      <c r="L29" s="188">
        <f t="shared" si="5"/>
        <v>0</v>
      </c>
      <c r="M29" s="186">
        <f t="shared" si="5"/>
        <v>95.652173913043484</v>
      </c>
      <c r="N29" s="187">
        <f t="shared" si="5"/>
        <v>4.3478260869565215</v>
      </c>
      <c r="O29" s="188">
        <f t="shared" si="5"/>
        <v>0</v>
      </c>
      <c r="P29" s="188">
        <f t="shared" si="5"/>
        <v>0</v>
      </c>
      <c r="Q29" s="184">
        <f t="shared" si="5"/>
        <v>100</v>
      </c>
      <c r="R29" s="185">
        <f t="shared" si="5"/>
        <v>0</v>
      </c>
      <c r="S29" s="188">
        <f t="shared" si="5"/>
        <v>0</v>
      </c>
      <c r="T29" s="188">
        <f t="shared" si="5"/>
        <v>0</v>
      </c>
      <c r="U29" s="184">
        <f t="shared" si="5"/>
        <v>100</v>
      </c>
      <c r="V29" s="185">
        <f t="shared" si="5"/>
        <v>0</v>
      </c>
      <c r="W29" s="188">
        <f t="shared" si="5"/>
        <v>0</v>
      </c>
      <c r="X29" s="188">
        <f t="shared" si="5"/>
        <v>0</v>
      </c>
    </row>
    <row r="30" spans="1:24" x14ac:dyDescent="0.25">
      <c r="A30" s="232">
        <v>7</v>
      </c>
      <c r="B30" s="233" t="s">
        <v>433</v>
      </c>
      <c r="C30" s="378"/>
      <c r="D30" s="379"/>
      <c r="E30" s="379"/>
      <c r="F30" s="379"/>
      <c r="G30" s="379"/>
      <c r="H30" s="379"/>
      <c r="I30" s="379"/>
      <c r="J30" s="379"/>
      <c r="K30" s="379"/>
      <c r="L30" s="379"/>
      <c r="M30" s="379"/>
      <c r="N30" s="379"/>
      <c r="O30" s="379"/>
      <c r="P30" s="379"/>
      <c r="Q30" s="379"/>
      <c r="R30" s="379"/>
      <c r="S30" s="379"/>
      <c r="T30" s="379"/>
      <c r="U30" s="379"/>
      <c r="V30" s="379"/>
      <c r="W30" s="379"/>
      <c r="X30" s="380"/>
    </row>
    <row r="31" spans="1:24" x14ac:dyDescent="0.25">
      <c r="A31" s="135"/>
      <c r="B31" s="126" t="s">
        <v>170</v>
      </c>
      <c r="C31" s="177">
        <f>'Bieu 1B'!C9</f>
        <v>290</v>
      </c>
      <c r="D31" s="193">
        <v>30</v>
      </c>
      <c r="E31" s="184">
        <v>29</v>
      </c>
      <c r="F31" s="185">
        <v>1</v>
      </c>
      <c r="G31" s="188">
        <v>0</v>
      </c>
      <c r="H31" s="188">
        <v>0</v>
      </c>
      <c r="I31" s="184">
        <v>28</v>
      </c>
      <c r="J31" s="185">
        <v>2</v>
      </c>
      <c r="K31" s="188">
        <v>0</v>
      </c>
      <c r="L31" s="188">
        <v>0</v>
      </c>
      <c r="M31" s="184">
        <v>28</v>
      </c>
      <c r="N31" s="187">
        <v>2</v>
      </c>
      <c r="O31" s="188">
        <v>0</v>
      </c>
      <c r="P31" s="188">
        <v>0</v>
      </c>
      <c r="Q31" s="184">
        <v>30</v>
      </c>
      <c r="R31" s="185">
        <v>0</v>
      </c>
      <c r="S31" s="188">
        <v>0</v>
      </c>
      <c r="T31" s="188">
        <v>0</v>
      </c>
      <c r="U31" s="184">
        <v>30</v>
      </c>
      <c r="V31" s="185">
        <v>0</v>
      </c>
      <c r="W31" s="188">
        <v>0</v>
      </c>
      <c r="X31" s="188">
        <v>0</v>
      </c>
    </row>
    <row r="32" spans="1:24" x14ac:dyDescent="0.25">
      <c r="A32" s="134"/>
      <c r="B32" s="126" t="s">
        <v>418</v>
      </c>
      <c r="C32" s="389">
        <f>D31/$C$31*100</f>
        <v>10.344827586206897</v>
      </c>
      <c r="D32" s="390"/>
      <c r="E32" s="184">
        <f t="shared" ref="E32:X32" si="6">E31/$D$31*100</f>
        <v>96.666666666666671</v>
      </c>
      <c r="F32" s="185">
        <f t="shared" si="6"/>
        <v>3.3333333333333335</v>
      </c>
      <c r="G32" s="188">
        <f t="shared" si="6"/>
        <v>0</v>
      </c>
      <c r="H32" s="188">
        <f t="shared" si="6"/>
        <v>0</v>
      </c>
      <c r="I32" s="184">
        <f t="shared" si="6"/>
        <v>93.333333333333329</v>
      </c>
      <c r="J32" s="185">
        <f t="shared" si="6"/>
        <v>6.666666666666667</v>
      </c>
      <c r="K32" s="188">
        <f t="shared" si="6"/>
        <v>0</v>
      </c>
      <c r="L32" s="188">
        <f t="shared" si="6"/>
        <v>0</v>
      </c>
      <c r="M32" s="186">
        <f t="shared" si="6"/>
        <v>93.333333333333329</v>
      </c>
      <c r="N32" s="187">
        <f t="shared" si="6"/>
        <v>6.666666666666667</v>
      </c>
      <c r="O32" s="188">
        <f t="shared" si="6"/>
        <v>0</v>
      </c>
      <c r="P32" s="188">
        <f t="shared" si="6"/>
        <v>0</v>
      </c>
      <c r="Q32" s="184">
        <f t="shared" si="6"/>
        <v>100</v>
      </c>
      <c r="R32" s="185">
        <f t="shared" si="6"/>
        <v>0</v>
      </c>
      <c r="S32" s="188">
        <f t="shared" si="6"/>
        <v>0</v>
      </c>
      <c r="T32" s="188">
        <f t="shared" si="6"/>
        <v>0</v>
      </c>
      <c r="U32" s="184">
        <f t="shared" si="6"/>
        <v>100</v>
      </c>
      <c r="V32" s="185">
        <f t="shared" si="6"/>
        <v>0</v>
      </c>
      <c r="W32" s="188">
        <f t="shared" si="6"/>
        <v>0</v>
      </c>
      <c r="X32" s="188">
        <f t="shared" si="6"/>
        <v>0</v>
      </c>
    </row>
    <row r="33" spans="1:26" x14ac:dyDescent="0.25">
      <c r="A33" s="232">
        <v>8</v>
      </c>
      <c r="B33" s="233" t="s">
        <v>434</v>
      </c>
      <c r="C33" s="405"/>
      <c r="D33" s="406"/>
      <c r="E33" s="406"/>
      <c r="F33" s="406"/>
      <c r="G33" s="406"/>
      <c r="H33" s="406"/>
      <c r="I33" s="406"/>
      <c r="J33" s="406"/>
      <c r="K33" s="406"/>
      <c r="L33" s="406"/>
      <c r="M33" s="406"/>
      <c r="N33" s="406"/>
      <c r="O33" s="406"/>
      <c r="P33" s="406"/>
      <c r="Q33" s="406"/>
      <c r="R33" s="406"/>
      <c r="S33" s="406"/>
      <c r="T33" s="406"/>
      <c r="U33" s="406"/>
      <c r="V33" s="406"/>
      <c r="W33" s="406"/>
      <c r="X33" s="407"/>
    </row>
    <row r="34" spans="1:26" x14ac:dyDescent="0.25">
      <c r="A34" s="134"/>
      <c r="B34" s="126" t="s">
        <v>170</v>
      </c>
      <c r="C34" s="177">
        <f>'Bieu 1B'!C10</f>
        <v>309</v>
      </c>
      <c r="D34" s="194">
        <v>15</v>
      </c>
      <c r="E34" s="184">
        <v>15</v>
      </c>
      <c r="F34" s="185">
        <v>0</v>
      </c>
      <c r="G34" s="188">
        <v>0</v>
      </c>
      <c r="H34" s="188">
        <v>0</v>
      </c>
      <c r="I34" s="184">
        <v>15</v>
      </c>
      <c r="J34" s="185">
        <v>0</v>
      </c>
      <c r="K34" s="188">
        <v>0</v>
      </c>
      <c r="L34" s="188">
        <v>0</v>
      </c>
      <c r="M34" s="186">
        <v>15</v>
      </c>
      <c r="N34" s="187">
        <v>0</v>
      </c>
      <c r="O34" s="188">
        <v>0</v>
      </c>
      <c r="P34" s="188">
        <v>0</v>
      </c>
      <c r="Q34" s="184">
        <v>15</v>
      </c>
      <c r="R34" s="185">
        <v>0</v>
      </c>
      <c r="S34" s="188">
        <v>0</v>
      </c>
      <c r="T34" s="188">
        <v>0</v>
      </c>
      <c r="U34" s="184">
        <v>15</v>
      </c>
      <c r="V34" s="185">
        <v>0</v>
      </c>
      <c r="W34" s="188">
        <v>0</v>
      </c>
      <c r="X34" s="188">
        <v>0</v>
      </c>
      <c r="Z34" s="228"/>
    </row>
    <row r="35" spans="1:26" x14ac:dyDescent="0.25">
      <c r="A35" s="134"/>
      <c r="B35" s="126" t="s">
        <v>418</v>
      </c>
      <c r="C35" s="387">
        <f>D34/C34*100</f>
        <v>4.8543689320388346</v>
      </c>
      <c r="D35" s="388"/>
      <c r="E35" s="184">
        <f>E34/$D$34*100</f>
        <v>100</v>
      </c>
      <c r="F35" s="187">
        <f t="shared" ref="F35:X35" si="7">F34/$D$34*100</f>
        <v>0</v>
      </c>
      <c r="G35" s="187">
        <f t="shared" si="7"/>
        <v>0</v>
      </c>
      <c r="H35" s="187">
        <f t="shared" si="7"/>
        <v>0</v>
      </c>
      <c r="I35" s="184">
        <f t="shared" si="7"/>
        <v>100</v>
      </c>
      <c r="J35" s="187">
        <f t="shared" si="7"/>
        <v>0</v>
      </c>
      <c r="K35" s="187">
        <f t="shared" si="7"/>
        <v>0</v>
      </c>
      <c r="L35" s="187">
        <f t="shared" si="7"/>
        <v>0</v>
      </c>
      <c r="M35" s="184">
        <f t="shared" si="7"/>
        <v>100</v>
      </c>
      <c r="N35" s="187">
        <f t="shared" si="7"/>
        <v>0</v>
      </c>
      <c r="O35" s="187">
        <f t="shared" si="7"/>
        <v>0</v>
      </c>
      <c r="P35" s="187">
        <f t="shared" si="7"/>
        <v>0</v>
      </c>
      <c r="Q35" s="187">
        <f t="shared" si="7"/>
        <v>100</v>
      </c>
      <c r="R35" s="187">
        <f t="shared" si="7"/>
        <v>0</v>
      </c>
      <c r="S35" s="187">
        <f t="shared" si="7"/>
        <v>0</v>
      </c>
      <c r="T35" s="187">
        <f t="shared" si="7"/>
        <v>0</v>
      </c>
      <c r="U35" s="184">
        <f t="shared" si="7"/>
        <v>100</v>
      </c>
      <c r="V35" s="187">
        <f t="shared" si="7"/>
        <v>0</v>
      </c>
      <c r="W35" s="187">
        <f t="shared" si="7"/>
        <v>0</v>
      </c>
      <c r="X35" s="187">
        <f t="shared" si="7"/>
        <v>0</v>
      </c>
    </row>
    <row r="36" spans="1:26" x14ac:dyDescent="0.25">
      <c r="A36" s="232">
        <v>9</v>
      </c>
      <c r="B36" s="233" t="s">
        <v>435</v>
      </c>
      <c r="C36" s="378"/>
      <c r="D36" s="379"/>
      <c r="E36" s="379"/>
      <c r="F36" s="379"/>
      <c r="G36" s="379"/>
      <c r="H36" s="379"/>
      <c r="I36" s="379"/>
      <c r="J36" s="379"/>
      <c r="K36" s="379"/>
      <c r="L36" s="379"/>
      <c r="M36" s="379"/>
      <c r="N36" s="379"/>
      <c r="O36" s="379"/>
      <c r="P36" s="379"/>
      <c r="Q36" s="379"/>
      <c r="R36" s="379"/>
      <c r="S36" s="379"/>
      <c r="T36" s="379"/>
      <c r="U36" s="379"/>
      <c r="V36" s="379"/>
      <c r="W36" s="379"/>
      <c r="X36" s="380"/>
    </row>
    <row r="37" spans="1:26" x14ac:dyDescent="0.25">
      <c r="A37" s="134"/>
      <c r="B37" s="126" t="s">
        <v>170</v>
      </c>
      <c r="C37" s="177">
        <f>'Bieu 1B'!C12</f>
        <v>355</v>
      </c>
      <c r="D37" s="193">
        <v>166</v>
      </c>
      <c r="E37" s="184">
        <v>165</v>
      </c>
      <c r="F37" s="185">
        <v>1</v>
      </c>
      <c r="G37" s="188">
        <v>0</v>
      </c>
      <c r="H37" s="188">
        <v>0</v>
      </c>
      <c r="I37" s="184">
        <v>166</v>
      </c>
      <c r="J37" s="185">
        <v>0</v>
      </c>
      <c r="K37" s="188">
        <v>0</v>
      </c>
      <c r="L37" s="188">
        <v>0</v>
      </c>
      <c r="M37" s="186">
        <v>166</v>
      </c>
      <c r="N37" s="187">
        <v>0</v>
      </c>
      <c r="O37" s="188">
        <v>0</v>
      </c>
      <c r="P37" s="188">
        <v>0</v>
      </c>
      <c r="Q37" s="184">
        <v>166</v>
      </c>
      <c r="R37" s="185">
        <v>0</v>
      </c>
      <c r="S37" s="188">
        <v>0</v>
      </c>
      <c r="T37" s="188">
        <v>0</v>
      </c>
      <c r="U37" s="184">
        <v>166</v>
      </c>
      <c r="V37" s="185">
        <v>0</v>
      </c>
      <c r="W37" s="188">
        <v>0</v>
      </c>
      <c r="X37" s="188">
        <v>0</v>
      </c>
    </row>
    <row r="38" spans="1:26" x14ac:dyDescent="0.25">
      <c r="A38" s="134"/>
      <c r="B38" s="126" t="s">
        <v>418</v>
      </c>
      <c r="C38" s="384">
        <f>D37/C37*100</f>
        <v>46.760563380281688</v>
      </c>
      <c r="D38" s="386"/>
      <c r="E38" s="184">
        <f t="shared" ref="E38:X38" si="8">E37/$D$37*100</f>
        <v>99.397590361445793</v>
      </c>
      <c r="F38" s="185">
        <f t="shared" si="8"/>
        <v>0.60240963855421692</v>
      </c>
      <c r="G38" s="188">
        <f t="shared" si="8"/>
        <v>0</v>
      </c>
      <c r="H38" s="188">
        <f t="shared" si="8"/>
        <v>0</v>
      </c>
      <c r="I38" s="184">
        <f t="shared" si="8"/>
        <v>100</v>
      </c>
      <c r="J38" s="185">
        <f t="shared" si="8"/>
        <v>0</v>
      </c>
      <c r="K38" s="188">
        <f t="shared" si="8"/>
        <v>0</v>
      </c>
      <c r="L38" s="188">
        <f t="shared" si="8"/>
        <v>0</v>
      </c>
      <c r="M38" s="186">
        <f t="shared" si="8"/>
        <v>100</v>
      </c>
      <c r="N38" s="187">
        <f t="shared" si="8"/>
        <v>0</v>
      </c>
      <c r="O38" s="188">
        <f t="shared" si="8"/>
        <v>0</v>
      </c>
      <c r="P38" s="188">
        <f t="shared" si="8"/>
        <v>0</v>
      </c>
      <c r="Q38" s="184">
        <f t="shared" si="8"/>
        <v>100</v>
      </c>
      <c r="R38" s="185">
        <f t="shared" si="8"/>
        <v>0</v>
      </c>
      <c r="S38" s="188">
        <f t="shared" si="8"/>
        <v>0</v>
      </c>
      <c r="T38" s="188">
        <f t="shared" si="8"/>
        <v>0</v>
      </c>
      <c r="U38" s="184">
        <f t="shared" si="8"/>
        <v>100</v>
      </c>
      <c r="V38" s="185">
        <f t="shared" si="8"/>
        <v>0</v>
      </c>
      <c r="W38" s="188">
        <f t="shared" si="8"/>
        <v>0</v>
      </c>
      <c r="X38" s="188">
        <f t="shared" si="8"/>
        <v>0</v>
      </c>
    </row>
    <row r="39" spans="1:26" x14ac:dyDescent="0.25">
      <c r="A39" s="232">
        <v>10</v>
      </c>
      <c r="B39" s="233" t="s">
        <v>436</v>
      </c>
      <c r="C39" s="378"/>
      <c r="D39" s="379"/>
      <c r="E39" s="379"/>
      <c r="F39" s="379"/>
      <c r="G39" s="379"/>
      <c r="H39" s="379"/>
      <c r="I39" s="379"/>
      <c r="J39" s="379"/>
      <c r="K39" s="379"/>
      <c r="L39" s="379"/>
      <c r="M39" s="379"/>
      <c r="N39" s="379"/>
      <c r="O39" s="379"/>
      <c r="P39" s="379"/>
      <c r="Q39" s="379"/>
      <c r="R39" s="379"/>
      <c r="S39" s="379"/>
      <c r="T39" s="379"/>
      <c r="U39" s="379"/>
      <c r="V39" s="379"/>
      <c r="W39" s="379"/>
      <c r="X39" s="380"/>
    </row>
    <row r="40" spans="1:26" x14ac:dyDescent="0.25">
      <c r="A40" s="134"/>
      <c r="B40" s="126" t="s">
        <v>170</v>
      </c>
      <c r="C40" s="177">
        <f>'Bieu 1B'!C16</f>
        <v>147</v>
      </c>
      <c r="D40" s="218">
        <v>21</v>
      </c>
      <c r="E40" s="218">
        <v>21</v>
      </c>
      <c r="F40" s="218">
        <v>0</v>
      </c>
      <c r="G40" s="219">
        <v>0</v>
      </c>
      <c r="H40" s="219">
        <v>0</v>
      </c>
      <c r="I40" s="218">
        <v>21</v>
      </c>
      <c r="J40" s="218">
        <v>0</v>
      </c>
      <c r="K40" s="219">
        <v>0</v>
      </c>
      <c r="L40" s="219">
        <v>0</v>
      </c>
      <c r="M40" s="218">
        <v>21</v>
      </c>
      <c r="N40" s="218">
        <v>0</v>
      </c>
      <c r="O40" s="219">
        <v>0</v>
      </c>
      <c r="P40" s="219">
        <v>0</v>
      </c>
      <c r="Q40" s="218">
        <v>21</v>
      </c>
      <c r="R40" s="218">
        <v>0</v>
      </c>
      <c r="S40" s="219">
        <v>0</v>
      </c>
      <c r="T40" s="219">
        <v>0</v>
      </c>
      <c r="U40" s="218">
        <v>21</v>
      </c>
      <c r="V40" s="218">
        <v>0</v>
      </c>
      <c r="W40" s="219">
        <v>0</v>
      </c>
      <c r="X40" s="219">
        <v>0</v>
      </c>
    </row>
    <row r="41" spans="1:26" x14ac:dyDescent="0.25">
      <c r="A41" s="134"/>
      <c r="B41" s="126" t="s">
        <v>418</v>
      </c>
      <c r="C41" s="387">
        <f>D40/C40*100</f>
        <v>14.285714285714285</v>
      </c>
      <c r="D41" s="388"/>
      <c r="E41" s="184">
        <f>E40/$D$40*100</f>
        <v>100</v>
      </c>
      <c r="F41" s="184">
        <f>F40/$D$40*100</f>
        <v>0</v>
      </c>
      <c r="G41" s="188">
        <f t="shared" ref="G41:X41" si="9">G40/$D$40*100</f>
        <v>0</v>
      </c>
      <c r="H41" s="188">
        <f t="shared" si="9"/>
        <v>0</v>
      </c>
      <c r="I41" s="184">
        <f t="shared" si="9"/>
        <v>100</v>
      </c>
      <c r="J41" s="185">
        <f t="shared" si="9"/>
        <v>0</v>
      </c>
      <c r="K41" s="188">
        <f t="shared" si="9"/>
        <v>0</v>
      </c>
      <c r="L41" s="188">
        <f t="shared" si="9"/>
        <v>0</v>
      </c>
      <c r="M41" s="186">
        <f t="shared" si="9"/>
        <v>100</v>
      </c>
      <c r="N41" s="187">
        <f t="shared" si="9"/>
        <v>0</v>
      </c>
      <c r="O41" s="188">
        <f t="shared" si="9"/>
        <v>0</v>
      </c>
      <c r="P41" s="188">
        <f t="shared" si="9"/>
        <v>0</v>
      </c>
      <c r="Q41" s="184">
        <f t="shared" si="9"/>
        <v>100</v>
      </c>
      <c r="R41" s="185">
        <f t="shared" si="9"/>
        <v>0</v>
      </c>
      <c r="S41" s="188">
        <f t="shared" si="9"/>
        <v>0</v>
      </c>
      <c r="T41" s="188">
        <f t="shared" si="9"/>
        <v>0</v>
      </c>
      <c r="U41" s="184">
        <f t="shared" si="9"/>
        <v>100</v>
      </c>
      <c r="V41" s="185">
        <f t="shared" si="9"/>
        <v>0</v>
      </c>
      <c r="W41" s="188">
        <f t="shared" si="9"/>
        <v>0</v>
      </c>
      <c r="X41" s="188">
        <f t="shared" si="9"/>
        <v>0</v>
      </c>
    </row>
    <row r="42" spans="1:26" x14ac:dyDescent="0.25">
      <c r="A42" s="232">
        <v>11</v>
      </c>
      <c r="B42" s="233" t="s">
        <v>437</v>
      </c>
      <c r="C42" s="378"/>
      <c r="D42" s="379"/>
      <c r="E42" s="379"/>
      <c r="F42" s="379"/>
      <c r="G42" s="379"/>
      <c r="H42" s="379"/>
      <c r="I42" s="379"/>
      <c r="J42" s="379"/>
      <c r="K42" s="379"/>
      <c r="L42" s="379"/>
      <c r="M42" s="379"/>
      <c r="N42" s="379"/>
      <c r="O42" s="379"/>
      <c r="P42" s="379"/>
      <c r="Q42" s="379"/>
      <c r="R42" s="379"/>
      <c r="S42" s="379"/>
      <c r="T42" s="379"/>
      <c r="U42" s="379"/>
      <c r="V42" s="379"/>
      <c r="W42" s="379"/>
      <c r="X42" s="380"/>
    </row>
    <row r="43" spans="1:26" x14ac:dyDescent="0.25">
      <c r="A43" s="134"/>
      <c r="B43" s="126" t="s">
        <v>170</v>
      </c>
      <c r="C43" s="177">
        <f>'Bieu 1B'!C11</f>
        <v>152</v>
      </c>
      <c r="D43" s="171">
        <v>29</v>
      </c>
      <c r="E43" s="184">
        <v>20</v>
      </c>
      <c r="F43" s="170">
        <v>9</v>
      </c>
      <c r="G43" s="170">
        <v>0</v>
      </c>
      <c r="H43" s="170">
        <v>0</v>
      </c>
      <c r="I43" s="184">
        <v>28</v>
      </c>
      <c r="J43" s="170">
        <v>1</v>
      </c>
      <c r="K43" s="170">
        <v>0</v>
      </c>
      <c r="L43" s="170">
        <v>0</v>
      </c>
      <c r="M43" s="184">
        <v>16</v>
      </c>
      <c r="N43" s="170">
        <v>13</v>
      </c>
      <c r="O43" s="170">
        <v>0</v>
      </c>
      <c r="P43" s="170">
        <v>0</v>
      </c>
      <c r="Q43" s="184">
        <v>29</v>
      </c>
      <c r="R43" s="170">
        <v>1</v>
      </c>
      <c r="S43" s="170">
        <v>0</v>
      </c>
      <c r="T43" s="170">
        <v>0</v>
      </c>
      <c r="U43" s="184">
        <v>14</v>
      </c>
      <c r="V43" s="170">
        <v>15</v>
      </c>
      <c r="W43" s="195">
        <v>0</v>
      </c>
      <c r="X43" s="195">
        <v>0</v>
      </c>
    </row>
    <row r="44" spans="1:26" x14ac:dyDescent="0.25">
      <c r="A44" s="134"/>
      <c r="B44" s="126" t="s">
        <v>418</v>
      </c>
      <c r="C44" s="387">
        <f>D43/C43*100</f>
        <v>19.078947368421055</v>
      </c>
      <c r="D44" s="388"/>
      <c r="E44" s="184">
        <f t="shared" ref="E44:V44" si="10">E43/$D$43*100</f>
        <v>68.965517241379317</v>
      </c>
      <c r="F44" s="185">
        <f t="shared" si="10"/>
        <v>31.03448275862069</v>
      </c>
      <c r="G44" s="188">
        <f t="shared" si="10"/>
        <v>0</v>
      </c>
      <c r="H44" s="188">
        <f t="shared" si="10"/>
        <v>0</v>
      </c>
      <c r="I44" s="184">
        <f t="shared" si="10"/>
        <v>96.551724137931032</v>
      </c>
      <c r="J44" s="185">
        <f t="shared" si="10"/>
        <v>3.4482758620689653</v>
      </c>
      <c r="K44" s="188">
        <f t="shared" si="10"/>
        <v>0</v>
      </c>
      <c r="L44" s="188">
        <f t="shared" si="10"/>
        <v>0</v>
      </c>
      <c r="M44" s="186">
        <f t="shared" si="10"/>
        <v>55.172413793103445</v>
      </c>
      <c r="N44" s="187">
        <f t="shared" si="10"/>
        <v>44.827586206896555</v>
      </c>
      <c r="O44" s="188">
        <f t="shared" si="10"/>
        <v>0</v>
      </c>
      <c r="P44" s="188">
        <f t="shared" si="10"/>
        <v>0</v>
      </c>
      <c r="Q44" s="184">
        <f t="shared" si="10"/>
        <v>100</v>
      </c>
      <c r="R44" s="185">
        <f t="shared" si="10"/>
        <v>3.4482758620689653</v>
      </c>
      <c r="S44" s="188">
        <f t="shared" si="10"/>
        <v>0</v>
      </c>
      <c r="T44" s="188">
        <f t="shared" si="10"/>
        <v>0</v>
      </c>
      <c r="U44" s="184">
        <f t="shared" si="10"/>
        <v>48.275862068965516</v>
      </c>
      <c r="V44" s="185">
        <f t="shared" si="10"/>
        <v>51.724137931034484</v>
      </c>
      <c r="W44" s="188">
        <f>W43/D43*100</f>
        <v>0</v>
      </c>
      <c r="X44" s="188">
        <v>0</v>
      </c>
    </row>
    <row r="45" spans="1:26" x14ac:dyDescent="0.25">
      <c r="A45" s="232">
        <v>12</v>
      </c>
      <c r="B45" s="233" t="s">
        <v>438</v>
      </c>
      <c r="C45" s="391"/>
      <c r="D45" s="392"/>
      <c r="E45" s="392"/>
      <c r="F45" s="392"/>
      <c r="G45" s="392"/>
      <c r="H45" s="392"/>
      <c r="I45" s="392"/>
      <c r="J45" s="392"/>
      <c r="K45" s="392"/>
      <c r="L45" s="392"/>
      <c r="M45" s="392"/>
      <c r="N45" s="392"/>
      <c r="O45" s="392"/>
      <c r="P45" s="392"/>
      <c r="Q45" s="392"/>
      <c r="R45" s="392"/>
      <c r="S45" s="392"/>
      <c r="T45" s="392"/>
      <c r="U45" s="392"/>
      <c r="V45" s="392"/>
      <c r="W45" s="392"/>
      <c r="X45" s="393"/>
    </row>
    <row r="46" spans="1:26" x14ac:dyDescent="0.25">
      <c r="A46" s="134"/>
      <c r="B46" s="126" t="s">
        <v>170</v>
      </c>
      <c r="C46" s="177">
        <f>'Bieu 1B'!C19</f>
        <v>65</v>
      </c>
      <c r="D46" s="244">
        <v>15</v>
      </c>
      <c r="E46" s="244">
        <v>12</v>
      </c>
      <c r="F46" s="245">
        <v>3</v>
      </c>
      <c r="G46" s="245">
        <v>0</v>
      </c>
      <c r="H46" s="245">
        <v>0</v>
      </c>
      <c r="I46" s="244">
        <v>15</v>
      </c>
      <c r="J46" s="245">
        <v>0</v>
      </c>
      <c r="K46" s="245">
        <v>0</v>
      </c>
      <c r="L46" s="245">
        <v>0</v>
      </c>
      <c r="M46" s="244">
        <v>15</v>
      </c>
      <c r="N46" s="244">
        <v>0</v>
      </c>
      <c r="O46" s="245">
        <v>0</v>
      </c>
      <c r="P46" s="245">
        <v>0</v>
      </c>
      <c r="Q46" s="244">
        <v>14</v>
      </c>
      <c r="R46" s="245">
        <v>1</v>
      </c>
      <c r="S46" s="245">
        <v>0</v>
      </c>
      <c r="T46" s="245">
        <v>0</v>
      </c>
      <c r="U46" s="244">
        <v>15</v>
      </c>
      <c r="V46" s="244">
        <v>0</v>
      </c>
      <c r="W46" s="245">
        <v>0</v>
      </c>
      <c r="X46" s="245">
        <v>0</v>
      </c>
    </row>
    <row r="47" spans="1:26" x14ac:dyDescent="0.25">
      <c r="A47" s="134"/>
      <c r="B47" s="126" t="s">
        <v>418</v>
      </c>
      <c r="C47" s="389">
        <f>D46/C46*100</f>
        <v>23.076923076923077</v>
      </c>
      <c r="D47" s="390"/>
      <c r="E47" s="184">
        <f t="shared" ref="E47:X47" si="11">E46/$D$46*100</f>
        <v>80</v>
      </c>
      <c r="F47" s="185">
        <f t="shared" si="11"/>
        <v>20</v>
      </c>
      <c r="G47" s="188">
        <f t="shared" si="11"/>
        <v>0</v>
      </c>
      <c r="H47" s="188">
        <f t="shared" si="11"/>
        <v>0</v>
      </c>
      <c r="I47" s="184">
        <f t="shared" si="11"/>
        <v>100</v>
      </c>
      <c r="J47" s="185">
        <f t="shared" si="11"/>
        <v>0</v>
      </c>
      <c r="K47" s="188">
        <f t="shared" si="11"/>
        <v>0</v>
      </c>
      <c r="L47" s="188">
        <f t="shared" si="11"/>
        <v>0</v>
      </c>
      <c r="M47" s="186">
        <f t="shared" si="11"/>
        <v>100</v>
      </c>
      <c r="N47" s="187">
        <f t="shared" si="11"/>
        <v>0</v>
      </c>
      <c r="O47" s="188">
        <f t="shared" si="11"/>
        <v>0</v>
      </c>
      <c r="P47" s="188">
        <f t="shared" si="11"/>
        <v>0</v>
      </c>
      <c r="Q47" s="184">
        <f t="shared" si="11"/>
        <v>93.333333333333329</v>
      </c>
      <c r="R47" s="185">
        <f t="shared" si="11"/>
        <v>6.666666666666667</v>
      </c>
      <c r="S47" s="188">
        <f t="shared" si="11"/>
        <v>0</v>
      </c>
      <c r="T47" s="188">
        <f t="shared" si="11"/>
        <v>0</v>
      </c>
      <c r="U47" s="184">
        <f t="shared" si="11"/>
        <v>100</v>
      </c>
      <c r="V47" s="185">
        <f t="shared" si="11"/>
        <v>0</v>
      </c>
      <c r="W47" s="188">
        <f t="shared" si="11"/>
        <v>0</v>
      </c>
      <c r="X47" s="188">
        <f t="shared" si="11"/>
        <v>0</v>
      </c>
    </row>
    <row r="48" spans="1:26" x14ac:dyDescent="0.25">
      <c r="A48" s="232">
        <v>13</v>
      </c>
      <c r="B48" s="233" t="s">
        <v>439</v>
      </c>
      <c r="C48" s="378"/>
      <c r="D48" s="379"/>
      <c r="E48" s="379"/>
      <c r="F48" s="379"/>
      <c r="G48" s="379"/>
      <c r="H48" s="379"/>
      <c r="I48" s="379"/>
      <c r="J48" s="379"/>
      <c r="K48" s="379"/>
      <c r="L48" s="379"/>
      <c r="M48" s="379"/>
      <c r="N48" s="379"/>
      <c r="O48" s="379"/>
      <c r="P48" s="379"/>
      <c r="Q48" s="379"/>
      <c r="R48" s="379"/>
      <c r="S48" s="379"/>
      <c r="T48" s="379"/>
      <c r="U48" s="379"/>
      <c r="V48" s="379"/>
      <c r="W48" s="379"/>
      <c r="X48" s="380"/>
    </row>
    <row r="49" spans="1:29" x14ac:dyDescent="0.25">
      <c r="A49" s="134"/>
      <c r="B49" s="126" t="s">
        <v>170</v>
      </c>
      <c r="C49" s="177">
        <f>'Bieu 1B'!C20</f>
        <v>173</v>
      </c>
      <c r="D49" s="193">
        <v>10</v>
      </c>
      <c r="E49" s="184">
        <v>8</v>
      </c>
      <c r="F49" s="185">
        <v>2</v>
      </c>
      <c r="G49" s="188">
        <v>0</v>
      </c>
      <c r="H49" s="188">
        <v>0</v>
      </c>
      <c r="I49" s="184">
        <v>10</v>
      </c>
      <c r="J49" s="185">
        <v>0</v>
      </c>
      <c r="K49" s="188">
        <v>0</v>
      </c>
      <c r="L49" s="188">
        <v>0</v>
      </c>
      <c r="M49" s="186">
        <v>10</v>
      </c>
      <c r="N49" s="187">
        <v>0</v>
      </c>
      <c r="O49" s="188">
        <v>0</v>
      </c>
      <c r="P49" s="188">
        <v>0</v>
      </c>
      <c r="Q49" s="184">
        <v>8</v>
      </c>
      <c r="R49" s="185">
        <v>2</v>
      </c>
      <c r="S49" s="188">
        <v>0</v>
      </c>
      <c r="T49" s="188">
        <v>0</v>
      </c>
      <c r="U49" s="184">
        <v>8</v>
      </c>
      <c r="V49" s="185">
        <v>2</v>
      </c>
      <c r="W49" s="188">
        <v>0</v>
      </c>
      <c r="X49" s="188">
        <v>0</v>
      </c>
    </row>
    <row r="50" spans="1:29" x14ac:dyDescent="0.25">
      <c r="A50" s="134"/>
      <c r="B50" s="126" t="s">
        <v>418</v>
      </c>
      <c r="C50" s="387">
        <f>D49/C49*100</f>
        <v>5.7803468208092488</v>
      </c>
      <c r="D50" s="388"/>
      <c r="E50" s="184">
        <f t="shared" ref="E50:X50" si="12">E49/$D$49*100</f>
        <v>80</v>
      </c>
      <c r="F50" s="187">
        <f t="shared" si="12"/>
        <v>20</v>
      </c>
      <c r="G50" s="188">
        <f t="shared" si="12"/>
        <v>0</v>
      </c>
      <c r="H50" s="188">
        <f t="shared" si="12"/>
        <v>0</v>
      </c>
      <c r="I50" s="184">
        <f t="shared" si="12"/>
        <v>100</v>
      </c>
      <c r="J50" s="185">
        <f t="shared" si="12"/>
        <v>0</v>
      </c>
      <c r="K50" s="188">
        <f t="shared" si="12"/>
        <v>0</v>
      </c>
      <c r="L50" s="188">
        <f t="shared" si="12"/>
        <v>0</v>
      </c>
      <c r="M50" s="186">
        <f t="shared" si="12"/>
        <v>100</v>
      </c>
      <c r="N50" s="187">
        <f t="shared" si="12"/>
        <v>0</v>
      </c>
      <c r="O50" s="188">
        <f t="shared" si="12"/>
        <v>0</v>
      </c>
      <c r="P50" s="188">
        <f t="shared" si="12"/>
        <v>0</v>
      </c>
      <c r="Q50" s="184">
        <f t="shared" si="12"/>
        <v>80</v>
      </c>
      <c r="R50" s="185">
        <f t="shared" si="12"/>
        <v>20</v>
      </c>
      <c r="S50" s="188">
        <f t="shared" si="12"/>
        <v>0</v>
      </c>
      <c r="T50" s="188">
        <f t="shared" si="12"/>
        <v>0</v>
      </c>
      <c r="U50" s="184">
        <f t="shared" si="12"/>
        <v>80</v>
      </c>
      <c r="V50" s="185">
        <f t="shared" si="12"/>
        <v>20</v>
      </c>
      <c r="W50" s="188">
        <f t="shared" si="12"/>
        <v>0</v>
      </c>
      <c r="X50" s="188">
        <f t="shared" si="12"/>
        <v>0</v>
      </c>
      <c r="Z50" s="228"/>
    </row>
    <row r="51" spans="1:29" x14ac:dyDescent="0.25">
      <c r="A51" s="232">
        <v>14</v>
      </c>
      <c r="B51" s="233" t="s">
        <v>440</v>
      </c>
      <c r="C51" s="405"/>
      <c r="D51" s="406"/>
      <c r="E51" s="406"/>
      <c r="F51" s="406"/>
      <c r="G51" s="406"/>
      <c r="H51" s="406"/>
      <c r="I51" s="406"/>
      <c r="J51" s="406"/>
      <c r="K51" s="406"/>
      <c r="L51" s="406"/>
      <c r="M51" s="406"/>
      <c r="N51" s="406"/>
      <c r="O51" s="406"/>
      <c r="P51" s="406"/>
      <c r="Q51" s="406"/>
      <c r="R51" s="406"/>
      <c r="S51" s="406"/>
      <c r="T51" s="406"/>
      <c r="U51" s="406"/>
      <c r="V51" s="406"/>
      <c r="W51" s="406"/>
      <c r="X51" s="407"/>
    </row>
    <row r="52" spans="1:29" x14ac:dyDescent="0.25">
      <c r="A52" s="134"/>
      <c r="B52" s="126" t="s">
        <v>170</v>
      </c>
      <c r="C52" s="177">
        <f>'Bieu 1B'!C23</f>
        <v>97</v>
      </c>
      <c r="D52" s="172">
        <v>24</v>
      </c>
      <c r="E52" s="169">
        <v>23</v>
      </c>
      <c r="F52" s="169">
        <v>1</v>
      </c>
      <c r="G52" s="169">
        <v>0</v>
      </c>
      <c r="H52" s="169">
        <v>0</v>
      </c>
      <c r="I52" s="169">
        <v>23</v>
      </c>
      <c r="J52" s="169">
        <v>1</v>
      </c>
      <c r="K52" s="169">
        <v>0</v>
      </c>
      <c r="L52" s="169">
        <v>0</v>
      </c>
      <c r="M52" s="169">
        <v>22</v>
      </c>
      <c r="N52" s="169">
        <v>2</v>
      </c>
      <c r="O52" s="169">
        <v>0</v>
      </c>
      <c r="P52" s="169">
        <v>0</v>
      </c>
      <c r="Q52" s="169">
        <v>24</v>
      </c>
      <c r="R52" s="169">
        <v>0</v>
      </c>
      <c r="S52" s="169">
        <v>0</v>
      </c>
      <c r="T52" s="169">
        <v>0</v>
      </c>
      <c r="U52" s="169">
        <v>24</v>
      </c>
      <c r="V52" s="169">
        <v>0</v>
      </c>
      <c r="W52" s="169">
        <v>0</v>
      </c>
      <c r="X52" s="169">
        <v>0</v>
      </c>
    </row>
    <row r="53" spans="1:29" x14ac:dyDescent="0.25">
      <c r="A53" s="134"/>
      <c r="B53" s="126" t="s">
        <v>418</v>
      </c>
      <c r="C53" s="387">
        <f>D52/C52*100</f>
        <v>24.742268041237114</v>
      </c>
      <c r="D53" s="388"/>
      <c r="E53" s="184">
        <f>E52/$D$52*100</f>
        <v>95.833333333333343</v>
      </c>
      <c r="F53" s="187">
        <f t="shared" ref="F53:X53" si="13">F52/$D$52*100</f>
        <v>4.1666666666666661</v>
      </c>
      <c r="G53" s="187">
        <f t="shared" si="13"/>
        <v>0</v>
      </c>
      <c r="H53" s="187">
        <f t="shared" si="13"/>
        <v>0</v>
      </c>
      <c r="I53" s="184">
        <f t="shared" si="13"/>
        <v>95.833333333333343</v>
      </c>
      <c r="J53" s="187">
        <f t="shared" si="13"/>
        <v>4.1666666666666661</v>
      </c>
      <c r="K53" s="187">
        <f t="shared" si="13"/>
        <v>0</v>
      </c>
      <c r="L53" s="187">
        <f t="shared" si="13"/>
        <v>0</v>
      </c>
      <c r="M53" s="184">
        <f t="shared" si="13"/>
        <v>91.666666666666657</v>
      </c>
      <c r="N53" s="187">
        <f t="shared" si="13"/>
        <v>8.3333333333333321</v>
      </c>
      <c r="O53" s="187">
        <f t="shared" si="13"/>
        <v>0</v>
      </c>
      <c r="P53" s="187">
        <f t="shared" si="13"/>
        <v>0</v>
      </c>
      <c r="Q53" s="184">
        <f t="shared" si="13"/>
        <v>100</v>
      </c>
      <c r="R53" s="187">
        <f t="shared" si="13"/>
        <v>0</v>
      </c>
      <c r="S53" s="187">
        <f t="shared" si="13"/>
        <v>0</v>
      </c>
      <c r="T53" s="187">
        <f t="shared" si="13"/>
        <v>0</v>
      </c>
      <c r="U53" s="184">
        <f t="shared" si="13"/>
        <v>100</v>
      </c>
      <c r="V53" s="187">
        <f t="shared" si="13"/>
        <v>0</v>
      </c>
      <c r="W53" s="187">
        <f t="shared" si="13"/>
        <v>0</v>
      </c>
      <c r="X53" s="187">
        <f t="shared" si="13"/>
        <v>0</v>
      </c>
    </row>
    <row r="54" spans="1:29" x14ac:dyDescent="0.25">
      <c r="A54" s="232">
        <v>15</v>
      </c>
      <c r="B54" s="233" t="s">
        <v>441</v>
      </c>
      <c r="C54" s="378"/>
      <c r="D54" s="379"/>
      <c r="E54" s="379"/>
      <c r="F54" s="379"/>
      <c r="G54" s="379"/>
      <c r="H54" s="379"/>
      <c r="I54" s="379"/>
      <c r="J54" s="379"/>
      <c r="K54" s="379"/>
      <c r="L54" s="379"/>
      <c r="M54" s="379"/>
      <c r="N54" s="379"/>
      <c r="O54" s="379"/>
      <c r="P54" s="379"/>
      <c r="Q54" s="379"/>
      <c r="R54" s="379"/>
      <c r="S54" s="379"/>
      <c r="T54" s="379"/>
      <c r="U54" s="379"/>
      <c r="V54" s="379"/>
      <c r="W54" s="379"/>
      <c r="X54" s="380"/>
    </row>
    <row r="55" spans="1:29" x14ac:dyDescent="0.25">
      <c r="A55" s="134"/>
      <c r="B55" s="126" t="s">
        <v>170</v>
      </c>
      <c r="C55" s="177">
        <f>'Bieu 1B'!C22</f>
        <v>53</v>
      </c>
      <c r="D55" s="194">
        <v>6</v>
      </c>
      <c r="E55" s="184">
        <v>6</v>
      </c>
      <c r="F55" s="185">
        <v>0</v>
      </c>
      <c r="G55" s="188">
        <v>0</v>
      </c>
      <c r="H55" s="188">
        <v>0</v>
      </c>
      <c r="I55" s="184">
        <v>6</v>
      </c>
      <c r="J55" s="185">
        <v>0</v>
      </c>
      <c r="K55" s="188">
        <v>0</v>
      </c>
      <c r="L55" s="188">
        <v>0</v>
      </c>
      <c r="M55" s="186">
        <v>5</v>
      </c>
      <c r="N55" s="187">
        <v>1</v>
      </c>
      <c r="O55" s="188">
        <v>0</v>
      </c>
      <c r="P55" s="188">
        <v>0</v>
      </c>
      <c r="Q55" s="184">
        <v>6</v>
      </c>
      <c r="R55" s="185">
        <v>0</v>
      </c>
      <c r="S55" s="188">
        <v>0</v>
      </c>
      <c r="T55" s="188">
        <v>0</v>
      </c>
      <c r="U55" s="184">
        <v>6</v>
      </c>
      <c r="V55" s="185">
        <v>0</v>
      </c>
      <c r="W55" s="185">
        <v>0</v>
      </c>
      <c r="X55" s="188">
        <v>0</v>
      </c>
    </row>
    <row r="56" spans="1:29" x14ac:dyDescent="0.25">
      <c r="A56" s="134"/>
      <c r="B56" s="126" t="s">
        <v>418</v>
      </c>
      <c r="C56" s="387">
        <f>D55/C55*100</f>
        <v>11.320754716981133</v>
      </c>
      <c r="D56" s="388"/>
      <c r="E56" s="184">
        <f t="shared" ref="E56:J56" si="14">E55/$D$55*100</f>
        <v>100</v>
      </c>
      <c r="F56" s="185">
        <f t="shared" si="14"/>
        <v>0</v>
      </c>
      <c r="G56" s="188">
        <f t="shared" si="14"/>
        <v>0</v>
      </c>
      <c r="H56" s="188">
        <f t="shared" si="14"/>
        <v>0</v>
      </c>
      <c r="I56" s="184">
        <f t="shared" si="14"/>
        <v>100</v>
      </c>
      <c r="J56" s="185">
        <f t="shared" si="14"/>
        <v>0</v>
      </c>
      <c r="K56" s="188">
        <f>K55/4*100</f>
        <v>0</v>
      </c>
      <c r="L56" s="188">
        <f t="shared" ref="L56:X56" si="15">L55/$D$55*100</f>
        <v>0</v>
      </c>
      <c r="M56" s="186">
        <f t="shared" si="15"/>
        <v>83.333333333333343</v>
      </c>
      <c r="N56" s="187">
        <f t="shared" si="15"/>
        <v>16.666666666666664</v>
      </c>
      <c r="O56" s="188">
        <f t="shared" si="15"/>
        <v>0</v>
      </c>
      <c r="P56" s="188">
        <f t="shared" si="15"/>
        <v>0</v>
      </c>
      <c r="Q56" s="184">
        <f t="shared" si="15"/>
        <v>100</v>
      </c>
      <c r="R56" s="185">
        <f t="shared" si="15"/>
        <v>0</v>
      </c>
      <c r="S56" s="188">
        <f t="shared" si="15"/>
        <v>0</v>
      </c>
      <c r="T56" s="188">
        <f t="shared" si="15"/>
        <v>0</v>
      </c>
      <c r="U56" s="184">
        <f t="shared" si="15"/>
        <v>100</v>
      </c>
      <c r="V56" s="185">
        <f t="shared" si="15"/>
        <v>0</v>
      </c>
      <c r="W56" s="185">
        <f t="shared" si="15"/>
        <v>0</v>
      </c>
      <c r="X56" s="188">
        <f t="shared" si="15"/>
        <v>0</v>
      </c>
    </row>
    <row r="57" spans="1:29" x14ac:dyDescent="0.25">
      <c r="A57" s="232">
        <v>16</v>
      </c>
      <c r="B57" s="233" t="s">
        <v>442</v>
      </c>
      <c r="C57" s="384"/>
      <c r="D57" s="385"/>
      <c r="E57" s="385"/>
      <c r="F57" s="385"/>
      <c r="G57" s="385"/>
      <c r="H57" s="385"/>
      <c r="I57" s="385"/>
      <c r="J57" s="385"/>
      <c r="K57" s="385"/>
      <c r="L57" s="385"/>
      <c r="M57" s="385"/>
      <c r="N57" s="385"/>
      <c r="O57" s="385"/>
      <c r="P57" s="385"/>
      <c r="Q57" s="385"/>
      <c r="R57" s="385"/>
      <c r="S57" s="385"/>
      <c r="T57" s="385"/>
      <c r="U57" s="385"/>
      <c r="V57" s="385"/>
      <c r="W57" s="385"/>
      <c r="X57" s="386"/>
    </row>
    <row r="58" spans="1:29" x14ac:dyDescent="0.25">
      <c r="A58" s="135"/>
      <c r="B58" s="126" t="s">
        <v>170</v>
      </c>
      <c r="C58" s="177">
        <f>'Bieu 1B'!C24</f>
        <v>49</v>
      </c>
      <c r="D58" s="184">
        <v>6</v>
      </c>
      <c r="E58" s="185">
        <v>5</v>
      </c>
      <c r="F58" s="188">
        <v>1</v>
      </c>
      <c r="G58" s="188">
        <v>0</v>
      </c>
      <c r="H58" s="184">
        <v>0</v>
      </c>
      <c r="I58" s="185">
        <v>5</v>
      </c>
      <c r="J58" s="188">
        <v>1</v>
      </c>
      <c r="K58" s="188">
        <v>0</v>
      </c>
      <c r="L58" s="186">
        <v>0</v>
      </c>
      <c r="M58" s="187">
        <v>5</v>
      </c>
      <c r="N58" s="188">
        <v>1</v>
      </c>
      <c r="O58" s="188">
        <v>0</v>
      </c>
      <c r="P58" s="184">
        <v>0</v>
      </c>
      <c r="Q58" s="185">
        <v>6</v>
      </c>
      <c r="R58" s="188">
        <v>0</v>
      </c>
      <c r="S58" s="188">
        <v>0</v>
      </c>
      <c r="T58" s="184">
        <v>0</v>
      </c>
      <c r="U58" s="185">
        <v>5</v>
      </c>
      <c r="V58" s="188">
        <v>1</v>
      </c>
      <c r="W58" s="188">
        <v>0</v>
      </c>
      <c r="X58" s="257">
        <v>0</v>
      </c>
    </row>
    <row r="59" spans="1:29" x14ac:dyDescent="0.25">
      <c r="A59" s="134"/>
      <c r="B59" s="126" t="s">
        <v>418</v>
      </c>
      <c r="C59" s="387">
        <f>D58/C58*100</f>
        <v>12.244897959183673</v>
      </c>
      <c r="D59" s="388"/>
      <c r="E59" s="184">
        <f t="shared" ref="E59:X59" si="16">E58/$D$58*100</f>
        <v>83.333333333333343</v>
      </c>
      <c r="F59" s="185">
        <f t="shared" si="16"/>
        <v>16.666666666666664</v>
      </c>
      <c r="G59" s="188">
        <f t="shared" si="16"/>
        <v>0</v>
      </c>
      <c r="H59" s="188">
        <f t="shared" si="16"/>
        <v>0</v>
      </c>
      <c r="I59" s="184">
        <f t="shared" si="16"/>
        <v>83.333333333333343</v>
      </c>
      <c r="J59" s="185">
        <f t="shared" si="16"/>
        <v>16.666666666666664</v>
      </c>
      <c r="K59" s="188">
        <f t="shared" si="16"/>
        <v>0</v>
      </c>
      <c r="L59" s="188">
        <f t="shared" si="16"/>
        <v>0</v>
      </c>
      <c r="M59" s="186">
        <f t="shared" si="16"/>
        <v>83.333333333333343</v>
      </c>
      <c r="N59" s="187">
        <f t="shared" si="16"/>
        <v>16.666666666666664</v>
      </c>
      <c r="O59" s="188">
        <f t="shared" si="16"/>
        <v>0</v>
      </c>
      <c r="P59" s="188">
        <f t="shared" si="16"/>
        <v>0</v>
      </c>
      <c r="Q59" s="184">
        <f t="shared" si="16"/>
        <v>100</v>
      </c>
      <c r="R59" s="185">
        <f t="shared" si="16"/>
        <v>0</v>
      </c>
      <c r="S59" s="188">
        <f t="shared" si="16"/>
        <v>0</v>
      </c>
      <c r="T59" s="188">
        <f t="shared" si="16"/>
        <v>0</v>
      </c>
      <c r="U59" s="184">
        <f t="shared" si="16"/>
        <v>83.333333333333343</v>
      </c>
      <c r="V59" s="185">
        <f t="shared" si="16"/>
        <v>16.666666666666664</v>
      </c>
      <c r="W59" s="188">
        <f t="shared" si="16"/>
        <v>0</v>
      </c>
      <c r="X59" s="188">
        <f t="shared" si="16"/>
        <v>0</v>
      </c>
    </row>
    <row r="60" spans="1:29" x14ac:dyDescent="0.25">
      <c r="A60" s="134"/>
      <c r="B60" s="410" t="s">
        <v>419</v>
      </c>
      <c r="C60" s="411"/>
      <c r="D60" s="412"/>
      <c r="E60" s="163"/>
      <c r="F60" s="149"/>
      <c r="G60" s="149"/>
      <c r="H60" s="149"/>
      <c r="I60" s="164"/>
      <c r="J60" s="150"/>
      <c r="K60" s="150"/>
      <c r="L60" s="150"/>
      <c r="M60" s="166"/>
      <c r="N60" s="165"/>
      <c r="O60" s="150"/>
      <c r="P60" s="150"/>
      <c r="Q60" s="164"/>
      <c r="R60" s="150"/>
      <c r="S60" s="150"/>
      <c r="T60" s="150"/>
      <c r="U60" s="164"/>
      <c r="V60" s="150"/>
      <c r="W60" s="150"/>
      <c r="X60" s="150"/>
    </row>
    <row r="61" spans="1:29" ht="22.5" customHeight="1" x14ac:dyDescent="0.25">
      <c r="A61" s="136"/>
      <c r="B61" s="127" t="s">
        <v>170</v>
      </c>
      <c r="C61" s="151">
        <f>C58+C55+C52+C49+C46+C43+C40+C37+C34+C31+C28+C25+C22+C19+C16+C13</f>
        <v>3001</v>
      </c>
      <c r="D61" s="173">
        <f>D58+D55+D52+D49+D46+D43+D40+D37+D34+D31+D28+D25+D22+D19+D16+D13</f>
        <v>495</v>
      </c>
      <c r="E61" s="151">
        <f t="shared" ref="E61:X61" si="17">E58+E55+E52+E49+E46+E43+E40+E37+E34+E31+E28+E25+E22+E19+E16+E13</f>
        <v>470</v>
      </c>
      <c r="F61" s="151">
        <f t="shared" si="17"/>
        <v>25</v>
      </c>
      <c r="G61" s="151">
        <f t="shared" si="17"/>
        <v>0</v>
      </c>
      <c r="H61" s="151">
        <f t="shared" si="17"/>
        <v>0</v>
      </c>
      <c r="I61" s="151">
        <f t="shared" si="17"/>
        <v>485</v>
      </c>
      <c r="J61" s="151">
        <f t="shared" si="17"/>
        <v>10</v>
      </c>
      <c r="K61" s="151">
        <f t="shared" si="17"/>
        <v>0</v>
      </c>
      <c r="L61" s="151">
        <f t="shared" si="17"/>
        <v>0</v>
      </c>
      <c r="M61" s="151">
        <f t="shared" si="17"/>
        <v>450</v>
      </c>
      <c r="N61" s="151">
        <f>N58+N55+N52+N49+N46+N43+N40+N37+N34+N31+N28+N25+N22+N19+N16+N13</f>
        <v>45</v>
      </c>
      <c r="O61" s="151">
        <f t="shared" si="17"/>
        <v>0</v>
      </c>
      <c r="P61" s="151">
        <f t="shared" si="17"/>
        <v>0</v>
      </c>
      <c r="Q61" s="151">
        <f t="shared" si="17"/>
        <v>482</v>
      </c>
      <c r="R61" s="151">
        <f t="shared" si="17"/>
        <v>14</v>
      </c>
      <c r="S61" s="151">
        <f t="shared" si="17"/>
        <v>0</v>
      </c>
      <c r="T61" s="151">
        <f t="shared" si="17"/>
        <v>0</v>
      </c>
      <c r="U61" s="151">
        <f t="shared" si="17"/>
        <v>466</v>
      </c>
      <c r="V61" s="151">
        <f t="shared" si="17"/>
        <v>29</v>
      </c>
      <c r="W61" s="151">
        <f t="shared" si="17"/>
        <v>0</v>
      </c>
      <c r="X61" s="151">
        <f t="shared" si="17"/>
        <v>0</v>
      </c>
      <c r="AC61" s="213"/>
    </row>
    <row r="62" spans="1:29" ht="19.5" customHeight="1" x14ac:dyDescent="0.25">
      <c r="A62" s="136"/>
      <c r="B62" s="127" t="s">
        <v>420</v>
      </c>
      <c r="C62" s="408">
        <f>$D$61/C61*100</f>
        <v>16.494501832722424</v>
      </c>
      <c r="D62" s="409"/>
      <c r="E62" s="222">
        <f t="shared" ref="E62:X62" si="18">E61/$D$61*100</f>
        <v>94.949494949494948</v>
      </c>
      <c r="F62" s="222">
        <f t="shared" si="18"/>
        <v>5.0505050505050502</v>
      </c>
      <c r="G62" s="222">
        <f t="shared" si="18"/>
        <v>0</v>
      </c>
      <c r="H62" s="222">
        <f t="shared" si="18"/>
        <v>0</v>
      </c>
      <c r="I62" s="222">
        <f t="shared" si="18"/>
        <v>97.979797979797979</v>
      </c>
      <c r="J62" s="222">
        <f t="shared" si="18"/>
        <v>2.0202020202020203</v>
      </c>
      <c r="K62" s="222">
        <f t="shared" si="18"/>
        <v>0</v>
      </c>
      <c r="L62" s="222">
        <f t="shared" si="18"/>
        <v>0</v>
      </c>
      <c r="M62" s="222">
        <f t="shared" si="18"/>
        <v>90.909090909090907</v>
      </c>
      <c r="N62" s="222">
        <f>N61/D61*100</f>
        <v>9.0909090909090917</v>
      </c>
      <c r="O62" s="222">
        <f t="shared" si="18"/>
        <v>0</v>
      </c>
      <c r="P62" s="222">
        <f t="shared" si="18"/>
        <v>0</v>
      </c>
      <c r="Q62" s="222">
        <f t="shared" si="18"/>
        <v>97.373737373737384</v>
      </c>
      <c r="R62" s="222">
        <f t="shared" si="18"/>
        <v>2.8282828282828283</v>
      </c>
      <c r="S62" s="222">
        <f t="shared" si="18"/>
        <v>0</v>
      </c>
      <c r="T62" s="222">
        <f t="shared" si="18"/>
        <v>0</v>
      </c>
      <c r="U62" s="222">
        <f t="shared" si="18"/>
        <v>94.141414141414131</v>
      </c>
      <c r="V62" s="222">
        <f t="shared" si="18"/>
        <v>5.858585858585859</v>
      </c>
      <c r="W62" s="222">
        <f t="shared" si="18"/>
        <v>0</v>
      </c>
      <c r="X62" s="222">
        <f t="shared" si="18"/>
        <v>0</v>
      </c>
    </row>
    <row r="64" spans="1:29" x14ac:dyDescent="0.25">
      <c r="R64" s="361"/>
      <c r="S64" s="361"/>
      <c r="T64" s="361"/>
      <c r="U64" s="361"/>
      <c r="V64" s="361"/>
      <c r="W64" s="361"/>
      <c r="X64" s="361"/>
    </row>
    <row r="65" spans="18:24" x14ac:dyDescent="0.25">
      <c r="R65" s="361"/>
      <c r="S65" s="361"/>
      <c r="T65" s="361"/>
      <c r="U65" s="361"/>
      <c r="V65" s="361"/>
      <c r="W65" s="361"/>
      <c r="X65" s="361"/>
    </row>
    <row r="70" spans="18:24" x14ac:dyDescent="0.25">
      <c r="R70" s="361"/>
      <c r="S70" s="361"/>
      <c r="T70" s="361"/>
      <c r="U70" s="361"/>
      <c r="V70" s="361"/>
      <c r="W70" s="361"/>
      <c r="X70" s="361"/>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workbookViewId="0">
      <selection activeCell="G11" sqref="G11"/>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76" t="s">
        <v>371</v>
      </c>
      <c r="B1" s="276"/>
      <c r="C1" s="2"/>
      <c r="D1" s="2"/>
      <c r="E1" s="2"/>
      <c r="F1" s="2"/>
      <c r="G1" s="2"/>
      <c r="H1" s="2"/>
      <c r="I1" s="2"/>
      <c r="J1" s="2"/>
      <c r="K1" s="2"/>
      <c r="M1" s="16"/>
      <c r="N1" s="275" t="s">
        <v>20</v>
      </c>
      <c r="O1" s="275"/>
    </row>
    <row r="2" spans="1:16" x14ac:dyDescent="0.25">
      <c r="A2" s="276" t="s">
        <v>372</v>
      </c>
      <c r="B2" s="276"/>
      <c r="C2" s="64"/>
      <c r="D2" s="64"/>
      <c r="E2" s="64"/>
      <c r="F2" s="64"/>
      <c r="G2" s="64"/>
      <c r="H2" s="64"/>
      <c r="I2" s="64"/>
      <c r="J2" s="64"/>
      <c r="K2" s="64"/>
      <c r="M2" s="63"/>
      <c r="N2" s="63"/>
      <c r="O2" s="63"/>
    </row>
    <row r="3" spans="1:16" ht="48.75" customHeight="1" x14ac:dyDescent="0.25">
      <c r="A3" s="273" t="s">
        <v>471</v>
      </c>
      <c r="B3" s="273"/>
      <c r="C3" s="273"/>
      <c r="D3" s="273"/>
      <c r="E3" s="273"/>
      <c r="F3" s="273"/>
      <c r="G3" s="273"/>
      <c r="H3" s="273"/>
      <c r="I3" s="273"/>
      <c r="J3" s="273"/>
      <c r="K3" s="273"/>
      <c r="L3" s="273"/>
      <c r="M3" s="273"/>
      <c r="N3" s="273"/>
      <c r="O3" s="273"/>
    </row>
    <row r="4" spans="1:16" ht="10.5" customHeight="1" x14ac:dyDescent="0.25">
      <c r="C4" s="274"/>
      <c r="D4" s="274"/>
      <c r="E4" s="274"/>
      <c r="F4" s="274"/>
      <c r="G4" s="274"/>
      <c r="H4" s="274"/>
      <c r="I4" s="274"/>
      <c r="J4" s="274"/>
      <c r="K4" s="274"/>
      <c r="L4" s="274"/>
      <c r="M4" s="274"/>
    </row>
    <row r="5" spans="1:16" s="1" customFormat="1" ht="24" customHeight="1" x14ac:dyDescent="0.2">
      <c r="A5" s="260" t="s">
        <v>15</v>
      </c>
      <c r="B5" s="260" t="s">
        <v>180</v>
      </c>
      <c r="C5" s="263" t="s">
        <v>2</v>
      </c>
      <c r="D5" s="263"/>
      <c r="E5" s="263"/>
      <c r="F5" s="263" t="s">
        <v>13</v>
      </c>
      <c r="G5" s="263"/>
      <c r="H5" s="263"/>
      <c r="I5" s="263"/>
      <c r="J5" s="263" t="s">
        <v>3</v>
      </c>
      <c r="K5" s="263"/>
      <c r="L5" s="263"/>
      <c r="M5" s="260" t="s">
        <v>11</v>
      </c>
      <c r="N5" s="260" t="s">
        <v>12</v>
      </c>
      <c r="O5" s="260" t="s">
        <v>65</v>
      </c>
      <c r="P5" s="259" t="s">
        <v>451</v>
      </c>
    </row>
    <row r="6" spans="1:16" s="1" customFormat="1" ht="14.25" x14ac:dyDescent="0.2">
      <c r="A6" s="261"/>
      <c r="B6" s="261"/>
      <c r="C6" s="263" t="s">
        <v>4</v>
      </c>
      <c r="D6" s="267" t="s">
        <v>5</v>
      </c>
      <c r="E6" s="267"/>
      <c r="F6" s="263" t="s">
        <v>4</v>
      </c>
      <c r="G6" s="264" t="s">
        <v>5</v>
      </c>
      <c r="H6" s="265"/>
      <c r="I6" s="266"/>
      <c r="J6" s="263" t="s">
        <v>4</v>
      </c>
      <c r="K6" s="267" t="s">
        <v>5</v>
      </c>
      <c r="L6" s="267"/>
      <c r="M6" s="261"/>
      <c r="N6" s="261"/>
      <c r="O6" s="261"/>
      <c r="P6" s="259"/>
    </row>
    <row r="7" spans="1:16" s="1" customFormat="1" ht="75.75" customHeight="1" x14ac:dyDescent="0.2">
      <c r="A7" s="262"/>
      <c r="B7" s="262"/>
      <c r="C7" s="263"/>
      <c r="D7" s="27" t="s">
        <v>6</v>
      </c>
      <c r="E7" s="27" t="s">
        <v>7</v>
      </c>
      <c r="F7" s="263"/>
      <c r="G7" s="258" t="s">
        <v>14</v>
      </c>
      <c r="H7" s="27" t="s">
        <v>8</v>
      </c>
      <c r="I7" s="27" t="s">
        <v>9</v>
      </c>
      <c r="J7" s="263"/>
      <c r="K7" s="27" t="s">
        <v>10</v>
      </c>
      <c r="L7" s="27" t="s">
        <v>185</v>
      </c>
      <c r="M7" s="262"/>
      <c r="N7" s="262"/>
      <c r="O7" s="262"/>
      <c r="P7" s="259"/>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290</v>
      </c>
      <c r="D9" s="75">
        <v>12</v>
      </c>
      <c r="E9" s="75">
        <v>278</v>
      </c>
      <c r="F9" s="5">
        <f>G9+H9+I9</f>
        <v>262</v>
      </c>
      <c r="G9" s="75">
        <v>261</v>
      </c>
      <c r="H9" s="75">
        <v>1</v>
      </c>
      <c r="I9" s="76">
        <v>0</v>
      </c>
      <c r="J9" s="5">
        <f>K9+L9</f>
        <v>28</v>
      </c>
      <c r="K9" s="75">
        <v>28</v>
      </c>
      <c r="L9" s="76">
        <v>0</v>
      </c>
      <c r="M9" s="75">
        <v>0</v>
      </c>
      <c r="N9" s="75">
        <v>1</v>
      </c>
      <c r="O9" s="5">
        <v>247</v>
      </c>
      <c r="P9" s="5"/>
    </row>
    <row r="10" spans="1:16" x14ac:dyDescent="0.25">
      <c r="A10" s="6">
        <v>2</v>
      </c>
      <c r="B10" s="5" t="s">
        <v>191</v>
      </c>
      <c r="C10" s="5">
        <f>F10+J10+M10</f>
        <v>309</v>
      </c>
      <c r="D10" s="75">
        <v>6</v>
      </c>
      <c r="E10" s="75">
        <v>303</v>
      </c>
      <c r="F10" s="5">
        <f t="shared" ref="F10:F24" si="0">G10+H10+I10</f>
        <v>302</v>
      </c>
      <c r="G10" s="75">
        <v>301</v>
      </c>
      <c r="H10" s="75">
        <v>1</v>
      </c>
      <c r="I10" s="76">
        <v>0</v>
      </c>
      <c r="J10" s="5">
        <f t="shared" ref="J10:J24" si="1">K10+L10</f>
        <v>7</v>
      </c>
      <c r="K10" s="75">
        <v>6</v>
      </c>
      <c r="L10" s="76">
        <v>1</v>
      </c>
      <c r="M10" s="75">
        <v>0</v>
      </c>
      <c r="N10" s="75">
        <v>1</v>
      </c>
      <c r="O10" s="5">
        <v>97</v>
      </c>
      <c r="P10" s="5"/>
    </row>
    <row r="11" spans="1:16" x14ac:dyDescent="0.25">
      <c r="A11" s="6">
        <v>3</v>
      </c>
      <c r="B11" s="5" t="s">
        <v>192</v>
      </c>
      <c r="C11" s="5">
        <f t="shared" ref="C11:C24" si="2">F11+J11+M11</f>
        <v>152</v>
      </c>
      <c r="D11" s="75">
        <v>33</v>
      </c>
      <c r="E11" s="75">
        <v>119</v>
      </c>
      <c r="F11" s="5">
        <f t="shared" si="0"/>
        <v>119</v>
      </c>
      <c r="G11" s="75">
        <v>114</v>
      </c>
      <c r="H11" s="75">
        <v>5</v>
      </c>
      <c r="I11" s="76">
        <v>0</v>
      </c>
      <c r="J11" s="5">
        <f t="shared" si="1"/>
        <v>31</v>
      </c>
      <c r="K11" s="75">
        <v>30</v>
      </c>
      <c r="L11" s="76">
        <v>1</v>
      </c>
      <c r="M11" s="75">
        <v>2</v>
      </c>
      <c r="N11" s="75">
        <v>12</v>
      </c>
      <c r="O11" s="5">
        <v>67</v>
      </c>
      <c r="P11" s="5"/>
    </row>
    <row r="12" spans="1:16" x14ac:dyDescent="0.25">
      <c r="A12" s="6">
        <v>4</v>
      </c>
      <c r="B12" s="5" t="s">
        <v>193</v>
      </c>
      <c r="C12" s="5">
        <f t="shared" si="2"/>
        <v>355</v>
      </c>
      <c r="D12" s="75">
        <v>39</v>
      </c>
      <c r="E12" s="75">
        <v>316</v>
      </c>
      <c r="F12" s="5">
        <f t="shared" si="0"/>
        <v>317</v>
      </c>
      <c r="G12" s="75">
        <v>310</v>
      </c>
      <c r="H12" s="75">
        <v>7</v>
      </c>
      <c r="I12" s="76">
        <v>0</v>
      </c>
      <c r="J12" s="5">
        <f t="shared" si="1"/>
        <v>38</v>
      </c>
      <c r="K12" s="75">
        <v>38</v>
      </c>
      <c r="L12" s="76">
        <v>0</v>
      </c>
      <c r="M12" s="75">
        <v>0</v>
      </c>
      <c r="N12" s="75">
        <v>10</v>
      </c>
      <c r="O12" s="5">
        <v>64</v>
      </c>
      <c r="P12" s="5"/>
    </row>
    <row r="13" spans="1:16" x14ac:dyDescent="0.25">
      <c r="A13" s="6">
        <v>5</v>
      </c>
      <c r="B13" s="5" t="s">
        <v>194</v>
      </c>
      <c r="C13" s="5">
        <f t="shared" si="2"/>
        <v>229</v>
      </c>
      <c r="D13" s="75">
        <v>5</v>
      </c>
      <c r="E13" s="75">
        <v>224</v>
      </c>
      <c r="F13" s="5">
        <f t="shared" si="0"/>
        <v>219</v>
      </c>
      <c r="G13" s="75">
        <v>218</v>
      </c>
      <c r="H13" s="75">
        <v>1</v>
      </c>
      <c r="I13" s="76">
        <v>0</v>
      </c>
      <c r="J13" s="5">
        <f t="shared" si="1"/>
        <v>10</v>
      </c>
      <c r="K13" s="75">
        <v>10</v>
      </c>
      <c r="L13" s="76">
        <v>0</v>
      </c>
      <c r="M13" s="75">
        <v>0</v>
      </c>
      <c r="N13" s="75">
        <v>1</v>
      </c>
      <c r="O13" s="5">
        <v>205</v>
      </c>
      <c r="P13" s="5"/>
    </row>
    <row r="14" spans="1:16" x14ac:dyDescent="0.25">
      <c r="A14" s="6">
        <v>6</v>
      </c>
      <c r="B14" s="5" t="s">
        <v>195</v>
      </c>
      <c r="C14" s="5">
        <f t="shared" si="2"/>
        <v>330</v>
      </c>
      <c r="D14" s="75">
        <v>29</v>
      </c>
      <c r="E14" s="75">
        <v>301</v>
      </c>
      <c r="F14" s="5">
        <f t="shared" si="0"/>
        <v>300</v>
      </c>
      <c r="G14" s="75">
        <v>294</v>
      </c>
      <c r="H14" s="75">
        <v>6</v>
      </c>
      <c r="I14" s="76">
        <v>0</v>
      </c>
      <c r="J14" s="5">
        <f t="shared" si="1"/>
        <v>30</v>
      </c>
      <c r="K14" s="75">
        <v>30</v>
      </c>
      <c r="L14" s="76">
        <v>0</v>
      </c>
      <c r="M14" s="75">
        <v>0</v>
      </c>
      <c r="N14" s="75">
        <v>4</v>
      </c>
      <c r="O14" s="5">
        <v>114</v>
      </c>
      <c r="P14" s="5"/>
    </row>
    <row r="15" spans="1:16" x14ac:dyDescent="0.25">
      <c r="A15" s="6">
        <v>7</v>
      </c>
      <c r="B15" s="5" t="s">
        <v>196</v>
      </c>
      <c r="C15" s="5">
        <f t="shared" si="2"/>
        <v>74</v>
      </c>
      <c r="D15" s="75">
        <v>7</v>
      </c>
      <c r="E15" s="75">
        <v>67</v>
      </c>
      <c r="F15" s="5">
        <f t="shared" si="0"/>
        <v>65</v>
      </c>
      <c r="G15" s="75">
        <v>63</v>
      </c>
      <c r="H15" s="75">
        <v>2</v>
      </c>
      <c r="I15" s="76">
        <v>0</v>
      </c>
      <c r="J15" s="5">
        <f t="shared" si="1"/>
        <v>8</v>
      </c>
      <c r="K15" s="75">
        <v>8</v>
      </c>
      <c r="L15" s="76">
        <v>0</v>
      </c>
      <c r="M15" s="75">
        <v>1</v>
      </c>
      <c r="N15" s="75">
        <v>0</v>
      </c>
      <c r="O15" s="5">
        <v>29</v>
      </c>
      <c r="P15" s="5"/>
    </row>
    <row r="16" spans="1:16" x14ac:dyDescent="0.25">
      <c r="A16" s="6">
        <v>8</v>
      </c>
      <c r="B16" s="5" t="s">
        <v>197</v>
      </c>
      <c r="C16" s="5">
        <f t="shared" si="2"/>
        <v>147</v>
      </c>
      <c r="D16" s="75">
        <v>4</v>
      </c>
      <c r="E16" s="75">
        <v>143</v>
      </c>
      <c r="F16" s="5">
        <f t="shared" si="0"/>
        <v>139</v>
      </c>
      <c r="G16" s="75">
        <v>125</v>
      </c>
      <c r="H16" s="75">
        <v>14</v>
      </c>
      <c r="I16" s="76">
        <v>0</v>
      </c>
      <c r="J16" s="5">
        <f t="shared" si="1"/>
        <v>7</v>
      </c>
      <c r="K16" s="75">
        <v>7</v>
      </c>
      <c r="L16" s="76">
        <v>0</v>
      </c>
      <c r="M16" s="75">
        <v>1</v>
      </c>
      <c r="N16" s="75">
        <v>0</v>
      </c>
      <c r="O16" s="5">
        <v>135</v>
      </c>
      <c r="P16" s="5"/>
    </row>
    <row r="17" spans="1:16" x14ac:dyDescent="0.25">
      <c r="A17" s="6">
        <v>9</v>
      </c>
      <c r="B17" s="5" t="s">
        <v>198</v>
      </c>
      <c r="C17" s="5">
        <f t="shared" si="2"/>
        <v>232</v>
      </c>
      <c r="D17" s="75">
        <v>26</v>
      </c>
      <c r="E17" s="75">
        <v>206</v>
      </c>
      <c r="F17" s="5">
        <f t="shared" si="0"/>
        <v>207</v>
      </c>
      <c r="G17" s="75">
        <v>205</v>
      </c>
      <c r="H17" s="75">
        <v>2</v>
      </c>
      <c r="I17" s="76">
        <v>0</v>
      </c>
      <c r="J17" s="5">
        <f t="shared" si="1"/>
        <v>25</v>
      </c>
      <c r="K17" s="75">
        <v>25</v>
      </c>
      <c r="L17" s="76">
        <v>0</v>
      </c>
      <c r="M17" s="75">
        <v>0</v>
      </c>
      <c r="N17" s="75">
        <v>9</v>
      </c>
      <c r="O17" s="5">
        <v>158</v>
      </c>
      <c r="P17" s="5"/>
    </row>
    <row r="18" spans="1:16" x14ac:dyDescent="0.25">
      <c r="A18" s="6">
        <v>10</v>
      </c>
      <c r="B18" s="5" t="s">
        <v>199</v>
      </c>
      <c r="C18" s="5">
        <f t="shared" si="2"/>
        <v>141</v>
      </c>
      <c r="D18" s="75">
        <v>17</v>
      </c>
      <c r="E18" s="75">
        <v>124</v>
      </c>
      <c r="F18" s="5">
        <f t="shared" si="0"/>
        <v>121</v>
      </c>
      <c r="G18" s="75">
        <v>114</v>
      </c>
      <c r="H18" s="75">
        <v>7</v>
      </c>
      <c r="I18" s="76">
        <v>0</v>
      </c>
      <c r="J18" s="5">
        <f t="shared" si="1"/>
        <v>19</v>
      </c>
      <c r="K18" s="75">
        <v>15</v>
      </c>
      <c r="L18" s="76">
        <v>4</v>
      </c>
      <c r="M18" s="75">
        <v>1</v>
      </c>
      <c r="N18" s="75">
        <v>3</v>
      </c>
      <c r="O18" s="5">
        <v>28</v>
      </c>
      <c r="P18" s="5"/>
    </row>
    <row r="19" spans="1:16" x14ac:dyDescent="0.25">
      <c r="A19" s="6">
        <v>11</v>
      </c>
      <c r="B19" s="5" t="s">
        <v>200</v>
      </c>
      <c r="C19" s="5">
        <f t="shared" si="2"/>
        <v>65</v>
      </c>
      <c r="D19" s="75">
        <v>12</v>
      </c>
      <c r="E19" s="75">
        <v>53</v>
      </c>
      <c r="F19" s="5">
        <f t="shared" si="0"/>
        <v>40</v>
      </c>
      <c r="G19" s="75">
        <v>40</v>
      </c>
      <c r="H19" s="75">
        <v>0</v>
      </c>
      <c r="I19" s="76">
        <v>0</v>
      </c>
      <c r="J19" s="5">
        <f t="shared" si="1"/>
        <v>24</v>
      </c>
      <c r="K19" s="75">
        <v>24</v>
      </c>
      <c r="L19" s="76">
        <v>0</v>
      </c>
      <c r="M19" s="75">
        <v>1</v>
      </c>
      <c r="N19" s="75">
        <v>2</v>
      </c>
      <c r="O19" s="5">
        <v>25</v>
      </c>
      <c r="P19" s="5"/>
    </row>
    <row r="20" spans="1:16" x14ac:dyDescent="0.25">
      <c r="A20" s="6">
        <v>12</v>
      </c>
      <c r="B20" s="5" t="s">
        <v>201</v>
      </c>
      <c r="C20" s="5">
        <f t="shared" si="2"/>
        <v>173</v>
      </c>
      <c r="D20" s="75">
        <v>12</v>
      </c>
      <c r="E20" s="75">
        <v>161</v>
      </c>
      <c r="F20" s="5">
        <f t="shared" si="0"/>
        <v>156</v>
      </c>
      <c r="G20" s="75">
        <v>155</v>
      </c>
      <c r="H20" s="75">
        <v>1</v>
      </c>
      <c r="I20" s="76">
        <v>0</v>
      </c>
      <c r="J20" s="5">
        <f t="shared" si="1"/>
        <v>17</v>
      </c>
      <c r="K20" s="75">
        <v>16</v>
      </c>
      <c r="L20" s="76">
        <v>1</v>
      </c>
      <c r="M20" s="75">
        <v>0</v>
      </c>
      <c r="N20" s="75">
        <v>1</v>
      </c>
      <c r="O20" s="5">
        <v>47</v>
      </c>
      <c r="P20" s="5"/>
    </row>
    <row r="21" spans="1:16" x14ac:dyDescent="0.25">
      <c r="A21" s="6">
        <v>13</v>
      </c>
      <c r="B21" s="5" t="s">
        <v>202</v>
      </c>
      <c r="C21" s="5">
        <f t="shared" si="2"/>
        <v>305</v>
      </c>
      <c r="D21" s="75">
        <v>21</v>
      </c>
      <c r="E21" s="75">
        <v>284</v>
      </c>
      <c r="F21" s="5">
        <f t="shared" si="0"/>
        <v>276</v>
      </c>
      <c r="G21" s="75">
        <v>262</v>
      </c>
      <c r="H21" s="75">
        <v>14</v>
      </c>
      <c r="I21" s="76">
        <v>0</v>
      </c>
      <c r="J21" s="5">
        <f t="shared" si="1"/>
        <v>28</v>
      </c>
      <c r="K21" s="75">
        <v>27</v>
      </c>
      <c r="L21" s="76">
        <v>1</v>
      </c>
      <c r="M21" s="75">
        <v>1</v>
      </c>
      <c r="N21" s="75">
        <v>4</v>
      </c>
      <c r="O21" s="85">
        <v>10</v>
      </c>
      <c r="P21" s="5"/>
    </row>
    <row r="22" spans="1:16" x14ac:dyDescent="0.25">
      <c r="A22" s="6">
        <v>14</v>
      </c>
      <c r="B22" s="5" t="s">
        <v>203</v>
      </c>
      <c r="C22" s="5">
        <f t="shared" si="2"/>
        <v>53</v>
      </c>
      <c r="D22" s="75">
        <v>7</v>
      </c>
      <c r="E22" s="75">
        <v>46</v>
      </c>
      <c r="F22" s="5">
        <f t="shared" si="0"/>
        <v>43</v>
      </c>
      <c r="G22" s="75">
        <v>35</v>
      </c>
      <c r="H22" s="75">
        <v>8</v>
      </c>
      <c r="I22" s="76">
        <v>0</v>
      </c>
      <c r="J22" s="5">
        <f t="shared" si="1"/>
        <v>9</v>
      </c>
      <c r="K22" s="75">
        <v>9</v>
      </c>
      <c r="L22" s="76">
        <v>0</v>
      </c>
      <c r="M22" s="75">
        <v>1</v>
      </c>
      <c r="N22" s="75">
        <v>2</v>
      </c>
      <c r="O22" s="85">
        <v>37</v>
      </c>
      <c r="P22" s="85"/>
    </row>
    <row r="23" spans="1:16" x14ac:dyDescent="0.25">
      <c r="A23" s="6">
        <v>15</v>
      </c>
      <c r="B23" s="5" t="s">
        <v>204</v>
      </c>
      <c r="C23" s="5">
        <f t="shared" si="2"/>
        <v>97</v>
      </c>
      <c r="D23" s="75">
        <v>12</v>
      </c>
      <c r="E23" s="75">
        <v>85</v>
      </c>
      <c r="F23" s="5">
        <f t="shared" si="0"/>
        <v>92</v>
      </c>
      <c r="G23" s="75">
        <v>87</v>
      </c>
      <c r="H23" s="75">
        <v>5</v>
      </c>
      <c r="I23" s="76">
        <v>0</v>
      </c>
      <c r="J23" s="5">
        <f t="shared" si="1"/>
        <v>5</v>
      </c>
      <c r="K23" s="75">
        <v>5</v>
      </c>
      <c r="L23" s="76">
        <v>0</v>
      </c>
      <c r="M23" s="75">
        <v>0</v>
      </c>
      <c r="N23" s="75">
        <v>2</v>
      </c>
      <c r="O23" s="85">
        <v>17</v>
      </c>
      <c r="P23" s="85"/>
    </row>
    <row r="24" spans="1:16" x14ac:dyDescent="0.25">
      <c r="A24" s="6">
        <v>16</v>
      </c>
      <c r="B24" s="5" t="s">
        <v>205</v>
      </c>
      <c r="C24" s="5">
        <f t="shared" si="2"/>
        <v>49</v>
      </c>
      <c r="D24" s="75">
        <v>0</v>
      </c>
      <c r="E24" s="75">
        <v>49</v>
      </c>
      <c r="F24" s="5">
        <f t="shared" si="0"/>
        <v>48</v>
      </c>
      <c r="G24" s="75">
        <v>48</v>
      </c>
      <c r="H24" s="75">
        <v>0</v>
      </c>
      <c r="I24" s="76">
        <v>0</v>
      </c>
      <c r="J24" s="5">
        <f t="shared" si="1"/>
        <v>1</v>
      </c>
      <c r="K24" s="75">
        <v>1</v>
      </c>
      <c r="L24" s="76">
        <v>0</v>
      </c>
      <c r="M24" s="75">
        <v>0</v>
      </c>
      <c r="N24" s="75">
        <v>0</v>
      </c>
      <c r="O24" s="85">
        <v>27</v>
      </c>
      <c r="P24" s="85"/>
    </row>
    <row r="25" spans="1:16" x14ac:dyDescent="0.25">
      <c r="A25" s="6"/>
      <c r="B25" s="45" t="s">
        <v>186</v>
      </c>
      <c r="C25" s="8">
        <f t="shared" ref="C25:O25" si="3">SUM(C9:C24)</f>
        <v>3001</v>
      </c>
      <c r="D25" s="8">
        <f t="shared" si="3"/>
        <v>242</v>
      </c>
      <c r="E25" s="8">
        <f>SUM(E9:E24)</f>
        <v>2759</v>
      </c>
      <c r="F25" s="8">
        <f t="shared" si="3"/>
        <v>2706</v>
      </c>
      <c r="G25" s="8">
        <f t="shared" si="3"/>
        <v>2632</v>
      </c>
      <c r="H25" s="8">
        <f t="shared" si="3"/>
        <v>74</v>
      </c>
      <c r="I25" s="8">
        <f t="shared" si="3"/>
        <v>0</v>
      </c>
      <c r="J25" s="8">
        <f t="shared" si="3"/>
        <v>287</v>
      </c>
      <c r="K25" s="8">
        <f t="shared" si="3"/>
        <v>279</v>
      </c>
      <c r="L25" s="8">
        <f t="shared" si="3"/>
        <v>8</v>
      </c>
      <c r="M25" s="8">
        <f t="shared" si="3"/>
        <v>8</v>
      </c>
      <c r="N25" s="8">
        <f t="shared" si="3"/>
        <v>52</v>
      </c>
      <c r="O25" s="8">
        <f t="shared" si="3"/>
        <v>1307</v>
      </c>
      <c r="P25" s="8">
        <f>SUM(P9:P24)</f>
        <v>0</v>
      </c>
    </row>
    <row r="26" spans="1:16" hidden="1" x14ac:dyDescent="0.25">
      <c r="A26" s="74"/>
      <c r="B26" s="42"/>
      <c r="C26" s="29"/>
      <c r="D26" s="29"/>
      <c r="E26" s="29"/>
      <c r="F26" s="29"/>
      <c r="G26" s="29"/>
      <c r="H26" s="29"/>
      <c r="I26" s="29"/>
      <c r="J26" s="29"/>
      <c r="K26" s="29"/>
      <c r="L26" s="29"/>
      <c r="M26" s="29"/>
      <c r="N26" s="29"/>
      <c r="O26" s="29"/>
    </row>
    <row r="27" spans="1:16" ht="18.75" hidden="1" x14ac:dyDescent="0.3">
      <c r="L27" s="268" t="s">
        <v>373</v>
      </c>
      <c r="M27" s="268"/>
      <c r="N27" s="268"/>
      <c r="O27" s="268"/>
    </row>
    <row r="28" spans="1:16" hidden="1" x14ac:dyDescent="0.25"/>
    <row r="29" spans="1:16" hidden="1" x14ac:dyDescent="0.25"/>
    <row r="30" spans="1:16" hidden="1" x14ac:dyDescent="0.25"/>
    <row r="31" spans="1:16" hidden="1" x14ac:dyDescent="0.25"/>
    <row r="32" spans="1:16" hidden="1" x14ac:dyDescent="0.25"/>
    <row r="33" spans="8:15" ht="18.75" hidden="1" x14ac:dyDescent="0.3">
      <c r="L33" s="268" t="s">
        <v>393</v>
      </c>
      <c r="M33" s="268"/>
      <c r="N33" s="268"/>
      <c r="O33" s="268"/>
    </row>
    <row r="34" spans="8:15" hidden="1" x14ac:dyDescent="0.25"/>
    <row r="35" spans="8:15" hidden="1" x14ac:dyDescent="0.25"/>
    <row r="36" spans="8:15" hidden="1" x14ac:dyDescent="0.25"/>
    <row r="37" spans="8:15" ht="17.25" customHeight="1" x14ac:dyDescent="0.25"/>
    <row r="38" spans="8:15" x14ac:dyDescent="0.25">
      <c r="H38">
        <f>H25+G25</f>
        <v>2706</v>
      </c>
    </row>
    <row r="39" spans="8:15" x14ac:dyDescent="0.25">
      <c r="H39">
        <f>H38/F25*100</f>
        <v>100</v>
      </c>
      <c r="N39">
        <f>O25/C25*100</f>
        <v>43.552149283572142</v>
      </c>
    </row>
  </sheetData>
  <mergeCells count="22">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 ref="P5:P7"/>
    <mergeCell ref="L27:O27"/>
    <mergeCell ref="L33:O33"/>
    <mergeCell ref="N1:O1"/>
    <mergeCell ref="C4:M4"/>
    <mergeCell ref="M5:M7"/>
    <mergeCell ref="O5:O7"/>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25" workbookViewId="0">
      <selection activeCell="A3" sqref="A3:E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69" t="s">
        <v>371</v>
      </c>
      <c r="B1" s="269"/>
      <c r="C1" s="2"/>
      <c r="D1" s="2"/>
      <c r="E1" s="31" t="s">
        <v>119</v>
      </c>
    </row>
    <row r="2" spans="1:5" x14ac:dyDescent="0.25">
      <c r="A2" s="269" t="s">
        <v>372</v>
      </c>
      <c r="B2" s="269"/>
      <c r="C2" s="64"/>
      <c r="D2" s="64"/>
      <c r="E2" s="63"/>
    </row>
    <row r="3" spans="1:5" ht="65.25" customHeight="1" x14ac:dyDescent="0.25">
      <c r="A3" s="273" t="s">
        <v>469</v>
      </c>
      <c r="B3" s="273"/>
      <c r="C3" s="273"/>
      <c r="D3" s="273"/>
      <c r="E3" s="273"/>
    </row>
    <row r="4" spans="1:5" ht="9.75" customHeight="1" x14ac:dyDescent="0.25">
      <c r="C4" s="274"/>
      <c r="D4" s="274"/>
      <c r="E4" s="274"/>
    </row>
    <row r="5" spans="1:5" s="1" customFormat="1" ht="30.75" customHeight="1" x14ac:dyDescent="0.2">
      <c r="A5" s="277" t="s">
        <v>15</v>
      </c>
      <c r="B5" s="277" t="s">
        <v>59</v>
      </c>
      <c r="C5" s="277" t="s">
        <v>57</v>
      </c>
      <c r="D5" s="277" t="s">
        <v>468</v>
      </c>
      <c r="E5" s="277" t="s">
        <v>58</v>
      </c>
    </row>
    <row r="6" spans="1:5" s="1" customFormat="1" ht="21.75" customHeight="1" x14ac:dyDescent="0.2">
      <c r="A6" s="278"/>
      <c r="B6" s="278"/>
      <c r="C6" s="278"/>
      <c r="D6" s="278"/>
      <c r="E6" s="278"/>
    </row>
    <row r="7" spans="1:5" s="1" customFormat="1" ht="36.75" customHeight="1" x14ac:dyDescent="0.2">
      <c r="A7" s="279"/>
      <c r="B7" s="279"/>
      <c r="C7" s="279"/>
      <c r="D7" s="279"/>
      <c r="E7" s="279"/>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255" t="s">
        <v>17</v>
      </c>
      <c r="B10" s="283" t="s">
        <v>45</v>
      </c>
      <c r="C10" s="284"/>
      <c r="D10" s="284"/>
      <c r="E10" s="285"/>
    </row>
    <row r="11" spans="1:5" ht="12.75" customHeight="1" x14ac:dyDescent="0.25">
      <c r="A11" s="4">
        <v>1</v>
      </c>
      <c r="B11" s="10" t="s">
        <v>46</v>
      </c>
      <c r="C11" s="252">
        <f>SUM('Bieu 1A'!D10:E25)</f>
        <v>2923</v>
      </c>
      <c r="D11" s="253">
        <f>'Bieu 1A (2)'!C25</f>
        <v>1910</v>
      </c>
      <c r="E11" s="5"/>
    </row>
    <row r="12" spans="1:5" ht="12.75" customHeight="1" x14ac:dyDescent="0.25">
      <c r="A12" s="4"/>
      <c r="B12" s="10" t="s">
        <v>47</v>
      </c>
      <c r="C12" s="6">
        <f>'Bieu 1A'!D26</f>
        <v>1090</v>
      </c>
      <c r="D12" s="5">
        <f>'Bieu 1A (2)'!D25</f>
        <v>1156</v>
      </c>
      <c r="E12" s="5"/>
    </row>
    <row r="13" spans="1:5" ht="12.75" customHeight="1" x14ac:dyDescent="0.25">
      <c r="A13" s="4"/>
      <c r="B13" s="10" t="s">
        <v>48</v>
      </c>
      <c r="C13" s="6">
        <f>'Bieu 1A'!E26</f>
        <v>1833</v>
      </c>
      <c r="D13" s="5">
        <f>'Bieu 1A (2)'!E25</f>
        <v>754</v>
      </c>
      <c r="E13" s="5"/>
    </row>
    <row r="14" spans="1:5" ht="12.75" customHeight="1" x14ac:dyDescent="0.25">
      <c r="A14" s="4">
        <v>2</v>
      </c>
      <c r="B14" s="10" t="s">
        <v>50</v>
      </c>
      <c r="C14" s="252">
        <f>'Bieu 1A'!F26</f>
        <v>1801</v>
      </c>
      <c r="D14" s="253">
        <f>'Bieu 1A (2)'!F25</f>
        <v>788</v>
      </c>
      <c r="E14" s="5"/>
    </row>
    <row r="15" spans="1:5" ht="12.75" customHeight="1" x14ac:dyDescent="0.25">
      <c r="A15" s="4"/>
      <c r="B15" s="10" t="s">
        <v>51</v>
      </c>
      <c r="C15" s="6">
        <f>'Bieu 1A'!G26</f>
        <v>1111</v>
      </c>
      <c r="D15" s="5">
        <f>'Bieu 1A (2)'!G25</f>
        <v>510</v>
      </c>
      <c r="E15" s="5"/>
    </row>
    <row r="16" spans="1:5" ht="12.75" customHeight="1" x14ac:dyDescent="0.25">
      <c r="A16" s="4"/>
      <c r="B16" s="10" t="s">
        <v>52</v>
      </c>
      <c r="C16" s="6">
        <f>'Bieu 1A'!H26</f>
        <v>690</v>
      </c>
      <c r="D16" s="5">
        <f>'Bieu 1A (2)'!H25</f>
        <v>278</v>
      </c>
      <c r="E16" s="5"/>
    </row>
    <row r="17" spans="1:7" ht="12.75" customHeight="1" x14ac:dyDescent="0.25">
      <c r="A17" s="4"/>
      <c r="B17" s="10" t="s">
        <v>53</v>
      </c>
      <c r="C17" s="6">
        <f>'Bieu 1A'!I26</f>
        <v>0</v>
      </c>
      <c r="D17" s="5">
        <f>'Bieu 1A (2)'!I25</f>
        <v>0</v>
      </c>
      <c r="E17" s="5"/>
    </row>
    <row r="18" spans="1:7" ht="12.75" customHeight="1" x14ac:dyDescent="0.25">
      <c r="A18" s="4">
        <v>3</v>
      </c>
      <c r="B18" s="10" t="s">
        <v>54</v>
      </c>
      <c r="C18" s="252">
        <f>'Bieu 1A'!J26</f>
        <v>1096</v>
      </c>
      <c r="D18" s="253">
        <f>'Bieu 1A (2)'!J25</f>
        <v>1096</v>
      </c>
      <c r="E18" s="5"/>
    </row>
    <row r="19" spans="1:7" ht="12.75" customHeight="1" x14ac:dyDescent="0.25">
      <c r="A19" s="4"/>
      <c r="B19" s="10" t="s">
        <v>55</v>
      </c>
      <c r="C19" s="6">
        <f>'Bieu 1A'!K26</f>
        <v>1084</v>
      </c>
      <c r="D19" s="5">
        <f>'Bieu 1A (2)'!K25</f>
        <v>1084</v>
      </c>
      <c r="E19" s="5"/>
    </row>
    <row r="20" spans="1:7" ht="12.75" customHeight="1" x14ac:dyDescent="0.25">
      <c r="A20" s="4"/>
      <c r="B20" s="10" t="s">
        <v>187</v>
      </c>
      <c r="C20" s="6">
        <f>'Bieu 1A'!L26</f>
        <v>12</v>
      </c>
      <c r="D20" s="5">
        <f>SUM('Bieu 1A (2)'!L10:L20)</f>
        <v>12</v>
      </c>
      <c r="E20" s="5"/>
    </row>
    <row r="21" spans="1:7" ht="12.75" customHeight="1" x14ac:dyDescent="0.25">
      <c r="A21" s="4">
        <v>4</v>
      </c>
      <c r="B21" s="10" t="s">
        <v>11</v>
      </c>
      <c r="C21" s="252">
        <f>'Bieu 1A'!M26</f>
        <v>26</v>
      </c>
      <c r="D21" s="253">
        <f>'Bieu 1A (2)'!M25</f>
        <v>26</v>
      </c>
      <c r="E21" s="5"/>
    </row>
    <row r="22" spans="1:7" ht="12.75" customHeight="1" x14ac:dyDescent="0.25">
      <c r="A22" s="4">
        <v>5</v>
      </c>
      <c r="B22" s="10" t="s">
        <v>49</v>
      </c>
      <c r="C22" s="252">
        <f>'Bieu 1A'!N26</f>
        <v>151</v>
      </c>
      <c r="D22" s="253">
        <f>'Bieu 1A (2)'!N25</f>
        <v>72</v>
      </c>
      <c r="E22" s="5"/>
    </row>
    <row r="23" spans="1:7" ht="12.75" customHeight="1" x14ac:dyDescent="0.25">
      <c r="A23" s="4">
        <v>6</v>
      </c>
      <c r="B23" s="10" t="s">
        <v>66</v>
      </c>
      <c r="C23" s="252">
        <f>'Bieu 1A'!O26</f>
        <v>640</v>
      </c>
      <c r="D23" s="253">
        <f>'Bieu 1A (2)'!O25</f>
        <v>299</v>
      </c>
      <c r="E23" s="5"/>
    </row>
    <row r="24" spans="1:7" ht="24" customHeight="1" x14ac:dyDescent="0.25">
      <c r="A24" s="254" t="s">
        <v>18</v>
      </c>
      <c r="B24" s="286" t="s">
        <v>42</v>
      </c>
      <c r="C24" s="287"/>
      <c r="D24" s="287"/>
      <c r="E24" s="288"/>
      <c r="G24">
        <f>D11+D25</f>
        <v>3990</v>
      </c>
    </row>
    <row r="25" spans="1:7" ht="12" customHeight="1" x14ac:dyDescent="0.25">
      <c r="A25" s="4">
        <v>1</v>
      </c>
      <c r="B25" s="10" t="s">
        <v>46</v>
      </c>
      <c r="C25" s="252">
        <f>SUM('Bieu 1A'!C28:C34)</f>
        <v>3740</v>
      </c>
      <c r="D25" s="253">
        <f>'Bieu 1A (2)'!C34</f>
        <v>2080</v>
      </c>
      <c r="E25" s="5"/>
    </row>
    <row r="26" spans="1:7" ht="12" customHeight="1" x14ac:dyDescent="0.25">
      <c r="A26" s="4"/>
      <c r="B26" s="10" t="s">
        <v>47</v>
      </c>
      <c r="C26" s="6">
        <f>SUM('Bieu 1A'!D28:D34)</f>
        <v>479</v>
      </c>
      <c r="D26" s="5">
        <f>'Bieu 1A (2)'!D34</f>
        <v>418</v>
      </c>
      <c r="E26" s="5"/>
    </row>
    <row r="27" spans="1:7" ht="12" customHeight="1" x14ac:dyDescent="0.25">
      <c r="A27" s="4"/>
      <c r="B27" s="10" t="s">
        <v>48</v>
      </c>
      <c r="C27" s="6">
        <f>SUM('Bieu 1A'!E28:E34)</f>
        <v>3261</v>
      </c>
      <c r="D27" s="5">
        <f>'Bieu 1A (2)'!E34</f>
        <v>1662</v>
      </c>
      <c r="E27" s="5"/>
    </row>
    <row r="28" spans="1:7" ht="12" customHeight="1" x14ac:dyDescent="0.25">
      <c r="A28" s="4">
        <v>2</v>
      </c>
      <c r="B28" s="10" t="s">
        <v>50</v>
      </c>
      <c r="C28" s="252">
        <f>SUM('Bieu 1A'!F28:F34)</f>
        <v>3323</v>
      </c>
      <c r="D28" s="253">
        <f>'Bieu 1A (2)'!F34</f>
        <v>1661</v>
      </c>
      <c r="E28" s="5"/>
    </row>
    <row r="29" spans="1:7" ht="12" customHeight="1" x14ac:dyDescent="0.25">
      <c r="A29" s="4"/>
      <c r="B29" s="10" t="s">
        <v>51</v>
      </c>
      <c r="C29" s="6">
        <f>SUM('Bieu 1A'!G28:G34)</f>
        <v>210</v>
      </c>
      <c r="D29" s="5">
        <f>'Bieu 1A (2)'!G34</f>
        <v>76</v>
      </c>
      <c r="E29" s="5"/>
    </row>
    <row r="30" spans="1:7" ht="12" customHeight="1" x14ac:dyDescent="0.25">
      <c r="A30" s="4"/>
      <c r="B30" s="10" t="s">
        <v>52</v>
      </c>
      <c r="C30" s="6">
        <f>SUM('Bieu 1A'!H28:H34)</f>
        <v>3113</v>
      </c>
      <c r="D30" s="5">
        <f>'Bieu 1A (2)'!H34</f>
        <v>1585</v>
      </c>
      <c r="E30" s="5"/>
    </row>
    <row r="31" spans="1:7" ht="12" customHeight="1" x14ac:dyDescent="0.25">
      <c r="A31" s="4"/>
      <c r="B31" s="10" t="s">
        <v>53</v>
      </c>
      <c r="C31" s="6">
        <f>SUM('Bieu 1A'!I28:I34)</f>
        <v>0</v>
      </c>
      <c r="D31" s="5">
        <f>'Bieu 1A (2)'!I34</f>
        <v>0</v>
      </c>
      <c r="E31" s="5"/>
    </row>
    <row r="32" spans="1:7" ht="12" customHeight="1" x14ac:dyDescent="0.25">
      <c r="A32" s="4">
        <v>3</v>
      </c>
      <c r="B32" s="10" t="s">
        <v>54</v>
      </c>
      <c r="C32" s="252">
        <f>SUM('Bieu 1A'!J28:J34)</f>
        <v>417</v>
      </c>
      <c r="D32" s="253">
        <f>'Bieu 1A (2)'!J34</f>
        <v>419</v>
      </c>
      <c r="E32" s="5"/>
    </row>
    <row r="33" spans="1:5" ht="12" customHeight="1" x14ac:dyDescent="0.25">
      <c r="A33" s="4"/>
      <c r="B33" s="10" t="s">
        <v>55</v>
      </c>
      <c r="C33" s="6">
        <f>SUM('Bieu 1A'!K28:K34)</f>
        <v>417</v>
      </c>
      <c r="D33" s="5">
        <f>'Bieu 1A (2)'!K34</f>
        <v>419</v>
      </c>
      <c r="E33" s="5"/>
    </row>
    <row r="34" spans="1:5" ht="12" customHeight="1" x14ac:dyDescent="0.25">
      <c r="A34" s="4"/>
      <c r="B34" s="10" t="s">
        <v>187</v>
      </c>
      <c r="C34" s="6">
        <f>SUM('Bieu 1A'!L28:L34)</f>
        <v>0</v>
      </c>
      <c r="D34" s="5">
        <f>'Bieu 1A (2)'!L34</f>
        <v>0</v>
      </c>
      <c r="E34" s="5"/>
    </row>
    <row r="35" spans="1:5" ht="15" customHeight="1" x14ac:dyDescent="0.25">
      <c r="A35" s="4">
        <v>4</v>
      </c>
      <c r="B35" s="10" t="s">
        <v>11</v>
      </c>
      <c r="C35" s="252">
        <f>SUM('Bieu 1A'!M28:M34)</f>
        <v>0</v>
      </c>
      <c r="D35" s="253">
        <f>'Bieu 1A (2)'!M34</f>
        <v>0</v>
      </c>
      <c r="E35" s="5"/>
    </row>
    <row r="36" spans="1:5" ht="16.5" customHeight="1" x14ac:dyDescent="0.25">
      <c r="A36" s="4">
        <v>5</v>
      </c>
      <c r="B36" s="10" t="s">
        <v>49</v>
      </c>
      <c r="C36" s="252">
        <f>SUM('Bieu 1A'!N28:N34)</f>
        <v>0</v>
      </c>
      <c r="D36" s="253">
        <f>'Bieu 1A (2)'!N34</f>
        <v>0</v>
      </c>
      <c r="E36" s="5"/>
    </row>
    <row r="37" spans="1:5" ht="12" customHeight="1" x14ac:dyDescent="0.25">
      <c r="A37" s="4">
        <v>6</v>
      </c>
      <c r="B37" s="10" t="s">
        <v>66</v>
      </c>
      <c r="C37" s="252">
        <f>SUM('Bieu 1A'!O28:O34)</f>
        <v>940</v>
      </c>
      <c r="D37" s="253">
        <f>'Bieu 1A (2)'!O34</f>
        <v>371</v>
      </c>
      <c r="E37" s="5"/>
    </row>
    <row r="38" spans="1:5" ht="28.5" customHeight="1" x14ac:dyDescent="0.25">
      <c r="A38" s="256" t="s">
        <v>56</v>
      </c>
      <c r="B38" s="280" t="s">
        <v>60</v>
      </c>
      <c r="C38" s="281"/>
      <c r="D38" s="281"/>
      <c r="E38" s="282"/>
    </row>
    <row r="39" spans="1:5" ht="12.75" customHeight="1" x14ac:dyDescent="0.25">
      <c r="A39" s="4">
        <v>1</v>
      </c>
      <c r="B39" s="10" t="s">
        <v>46</v>
      </c>
      <c r="C39" s="252">
        <f>SUM('Bieu 1B'!C25)</f>
        <v>3001</v>
      </c>
      <c r="D39" s="253">
        <f>SUM('Bieu 1B (2)'!D25:E25)</f>
        <v>1513</v>
      </c>
      <c r="E39" s="5"/>
    </row>
    <row r="40" spans="1:5" ht="12.75" customHeight="1" x14ac:dyDescent="0.25">
      <c r="A40" s="4"/>
      <c r="B40" s="10" t="s">
        <v>47</v>
      </c>
      <c r="C40" s="6">
        <f>'Bieu 1B'!D25</f>
        <v>242</v>
      </c>
      <c r="D40" s="5">
        <f>'Bieu 1B (2)'!D25</f>
        <v>299</v>
      </c>
      <c r="E40" s="5"/>
    </row>
    <row r="41" spans="1:5" ht="12.75" customHeight="1" x14ac:dyDescent="0.25">
      <c r="A41" s="4"/>
      <c r="B41" s="10" t="s">
        <v>48</v>
      </c>
      <c r="C41" s="6">
        <f>'Bieu 1B'!E25</f>
        <v>2759</v>
      </c>
      <c r="D41" s="5">
        <f>'Bieu 1B (2)'!E25</f>
        <v>1214</v>
      </c>
      <c r="E41" s="5"/>
    </row>
    <row r="42" spans="1:5" ht="12.75" customHeight="1" x14ac:dyDescent="0.25">
      <c r="A42" s="4">
        <v>2</v>
      </c>
      <c r="B42" s="10" t="s">
        <v>50</v>
      </c>
      <c r="C42" s="252">
        <f>'Bieu 1B'!F25</f>
        <v>2706</v>
      </c>
      <c r="D42" s="253">
        <f>'Bieu 1B (2)'!F25</f>
        <v>1221</v>
      </c>
      <c r="E42" s="5"/>
    </row>
    <row r="43" spans="1:5" ht="12.75" customHeight="1" x14ac:dyDescent="0.25">
      <c r="A43" s="4"/>
      <c r="B43" s="10" t="s">
        <v>51</v>
      </c>
      <c r="C43" s="6">
        <f>'Bieu 1B'!G25</f>
        <v>2632</v>
      </c>
      <c r="D43" s="5">
        <f>'Bieu 1B (2)'!G25</f>
        <v>1195</v>
      </c>
      <c r="E43" s="5"/>
    </row>
    <row r="44" spans="1:5" ht="12.75" customHeight="1" x14ac:dyDescent="0.25">
      <c r="A44" s="4"/>
      <c r="B44" s="10" t="s">
        <v>52</v>
      </c>
      <c r="C44" s="6">
        <f>'Bieu 1B'!H25</f>
        <v>74</v>
      </c>
      <c r="D44" s="5">
        <f>'Bieu 1B (2)'!H25</f>
        <v>26</v>
      </c>
      <c r="E44" s="5"/>
    </row>
    <row r="45" spans="1:5" ht="12.75" customHeight="1" x14ac:dyDescent="0.25">
      <c r="A45" s="4"/>
      <c r="B45" s="10" t="s">
        <v>53</v>
      </c>
      <c r="C45" s="6">
        <f>'Bieu 1B'!I25</f>
        <v>0</v>
      </c>
      <c r="D45" s="5">
        <f>'Bieu 1B (2)'!I25</f>
        <v>0</v>
      </c>
      <c r="E45" s="5"/>
    </row>
    <row r="46" spans="1:5" ht="12.75" customHeight="1" x14ac:dyDescent="0.25">
      <c r="A46" s="4">
        <v>3</v>
      </c>
      <c r="B46" s="10" t="s">
        <v>54</v>
      </c>
      <c r="C46" s="252">
        <f>'Bieu 1B'!J25</f>
        <v>287</v>
      </c>
      <c r="D46" s="253">
        <f>'Bieu 1B (2)'!J25</f>
        <v>284</v>
      </c>
      <c r="E46" s="5"/>
    </row>
    <row r="47" spans="1:5" ht="12.75" customHeight="1" x14ac:dyDescent="0.25">
      <c r="A47" s="4"/>
      <c r="B47" s="10" t="s">
        <v>55</v>
      </c>
      <c r="C47" s="6">
        <f>'Bieu 1B'!K25</f>
        <v>279</v>
      </c>
      <c r="D47" s="5">
        <f>'Bieu 1B (2)'!K25</f>
        <v>276</v>
      </c>
      <c r="E47" s="5"/>
    </row>
    <row r="48" spans="1:5" ht="12.75" customHeight="1" x14ac:dyDescent="0.25">
      <c r="A48" s="4"/>
      <c r="B48" s="10" t="s">
        <v>187</v>
      </c>
      <c r="C48" s="6">
        <f>'Bieu 1B'!L25</f>
        <v>8</v>
      </c>
      <c r="D48" s="5">
        <f>'Bieu 1B (2)'!L25</f>
        <v>8</v>
      </c>
      <c r="E48" s="5"/>
    </row>
    <row r="49" spans="1:6" ht="12.75" customHeight="1" x14ac:dyDescent="0.25">
      <c r="A49" s="4">
        <v>4</v>
      </c>
      <c r="B49" s="10" t="s">
        <v>11</v>
      </c>
      <c r="C49" s="252">
        <f>'Bieu 1B'!M25</f>
        <v>8</v>
      </c>
      <c r="D49" s="253">
        <f>'Bieu 1B (2)'!M25</f>
        <v>8</v>
      </c>
      <c r="E49" s="5"/>
    </row>
    <row r="50" spans="1:6" ht="12.75" customHeight="1" x14ac:dyDescent="0.25">
      <c r="A50" s="4">
        <v>5</v>
      </c>
      <c r="B50" s="10" t="s">
        <v>49</v>
      </c>
      <c r="C50" s="252">
        <f>'Bieu 1B'!N25</f>
        <v>52</v>
      </c>
      <c r="D50" s="253">
        <f>'Bieu 1B (2)'!N25</f>
        <v>29</v>
      </c>
      <c r="E50" s="5"/>
    </row>
    <row r="51" spans="1:6" ht="12.75" customHeight="1" x14ac:dyDescent="0.25">
      <c r="A51" s="4">
        <v>6</v>
      </c>
      <c r="B51" s="10" t="s">
        <v>66</v>
      </c>
      <c r="C51" s="252">
        <f>'Bieu 1B'!O25</f>
        <v>1307</v>
      </c>
      <c r="D51" s="253">
        <f>'Bieu 1B (2)'!O25</f>
        <v>635</v>
      </c>
      <c r="E51" s="5"/>
    </row>
    <row r="52" spans="1:6" hidden="1" x14ac:dyDescent="0.25"/>
    <row r="53" spans="1:6" ht="18.75" hidden="1" x14ac:dyDescent="0.3">
      <c r="C53" s="268" t="s">
        <v>373</v>
      </c>
      <c r="D53" s="268"/>
      <c r="E53" s="268"/>
      <c r="F53" s="80"/>
    </row>
    <row r="54" spans="1:6" hidden="1" x14ac:dyDescent="0.25"/>
    <row r="55" spans="1:6" hidden="1" x14ac:dyDescent="0.25"/>
    <row r="56" spans="1:6" hidden="1" x14ac:dyDescent="0.25"/>
    <row r="57" spans="1:6" hidden="1" x14ac:dyDescent="0.25"/>
    <row r="58" spans="1:6" ht="18.75" hidden="1" x14ac:dyDescent="0.3">
      <c r="C58" s="268" t="s">
        <v>394</v>
      </c>
      <c r="D58" s="268"/>
      <c r="E58" s="268"/>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76" t="s">
        <v>371</v>
      </c>
      <c r="B1" s="276"/>
      <c r="C1" s="276"/>
      <c r="D1" s="276"/>
      <c r="E1" s="276"/>
      <c r="T1" s="43" t="s">
        <v>149</v>
      </c>
    </row>
    <row r="2" spans="1:21" x14ac:dyDescent="0.25">
      <c r="A2" s="276" t="s">
        <v>372</v>
      </c>
      <c r="B2" s="276"/>
      <c r="C2" s="276"/>
      <c r="D2" s="276"/>
      <c r="E2" s="276"/>
      <c r="T2" s="43"/>
    </row>
    <row r="3" spans="1:21" ht="45" customHeight="1" x14ac:dyDescent="0.25">
      <c r="A3" s="292" t="s">
        <v>395</v>
      </c>
      <c r="B3" s="293"/>
      <c r="C3" s="293"/>
      <c r="D3" s="293"/>
      <c r="E3" s="293"/>
      <c r="F3" s="293"/>
      <c r="G3" s="293"/>
      <c r="H3" s="293"/>
      <c r="I3" s="293"/>
      <c r="J3" s="293"/>
      <c r="K3" s="293"/>
      <c r="L3" s="293"/>
      <c r="M3" s="293"/>
      <c r="N3" s="293"/>
      <c r="O3" s="293"/>
      <c r="P3" s="293"/>
      <c r="Q3" s="293"/>
      <c r="R3" s="293"/>
      <c r="S3" s="293"/>
      <c r="T3" s="293"/>
    </row>
    <row r="4" spans="1:21" ht="3" customHeight="1" x14ac:dyDescent="0.25">
      <c r="A4" s="294"/>
      <c r="B4" s="294"/>
      <c r="C4" s="294"/>
      <c r="D4" s="294"/>
      <c r="E4" s="294"/>
      <c r="F4" s="294"/>
      <c r="G4" s="294"/>
      <c r="H4" s="294"/>
      <c r="I4" s="294"/>
      <c r="J4" s="294"/>
      <c r="K4" s="294"/>
      <c r="L4" s="294"/>
      <c r="M4" s="294"/>
      <c r="N4" s="294"/>
      <c r="O4" s="294"/>
      <c r="P4" s="294"/>
      <c r="Q4" s="294"/>
      <c r="R4" s="294"/>
      <c r="S4" s="294"/>
      <c r="T4" s="294"/>
    </row>
    <row r="5" spans="1:21" ht="16.5" customHeight="1" x14ac:dyDescent="0.25">
      <c r="A5" s="295" t="s">
        <v>15</v>
      </c>
      <c r="B5" s="295" t="s">
        <v>59</v>
      </c>
      <c r="C5" s="298" t="s">
        <v>173</v>
      </c>
      <c r="D5" s="314" t="s">
        <v>153</v>
      </c>
      <c r="E5" s="315"/>
      <c r="F5" s="315"/>
      <c r="G5" s="315"/>
      <c r="H5" s="315"/>
      <c r="I5" s="315"/>
      <c r="J5" s="315"/>
      <c r="K5" s="315"/>
      <c r="L5" s="315"/>
      <c r="M5" s="315"/>
      <c r="N5" s="315"/>
      <c r="O5" s="315"/>
      <c r="P5" s="315"/>
      <c r="Q5" s="315"/>
      <c r="R5" s="315"/>
      <c r="S5" s="315"/>
      <c r="T5" s="315"/>
      <c r="U5" s="316"/>
    </row>
    <row r="6" spans="1:21" ht="27.75" customHeight="1" x14ac:dyDescent="0.25">
      <c r="A6" s="296"/>
      <c r="B6" s="296"/>
      <c r="C6" s="299"/>
      <c r="D6" s="289" t="s">
        <v>129</v>
      </c>
      <c r="E6" s="291"/>
      <c r="F6" s="291"/>
      <c r="G6" s="290"/>
      <c r="H6" s="311" t="s">
        <v>154</v>
      </c>
      <c r="I6" s="312"/>
      <c r="J6" s="313"/>
      <c r="K6" s="289" t="s">
        <v>158</v>
      </c>
      <c r="L6" s="291"/>
      <c r="M6" s="291"/>
      <c r="N6" s="290"/>
      <c r="O6" s="289" t="s">
        <v>175</v>
      </c>
      <c r="P6" s="290"/>
      <c r="Q6" s="289" t="s">
        <v>130</v>
      </c>
      <c r="R6" s="291"/>
      <c r="S6" s="291"/>
      <c r="T6" s="290"/>
      <c r="U6" s="317" t="s">
        <v>388</v>
      </c>
    </row>
    <row r="7" spans="1:21" ht="84" x14ac:dyDescent="0.25">
      <c r="A7" s="297"/>
      <c r="B7" s="297"/>
      <c r="C7" s="300"/>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318"/>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1A'!C36</f>
        <v>6663</v>
      </c>
    </row>
    <row r="10" spans="1:21" ht="42.75" customHeight="1" x14ac:dyDescent="0.25">
      <c r="A10" s="71">
        <v>2</v>
      </c>
      <c r="B10" s="301" t="s">
        <v>172</v>
      </c>
      <c r="C10" s="302"/>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295" t="s">
        <v>15</v>
      </c>
      <c r="B12" s="295" t="s">
        <v>59</v>
      </c>
      <c r="C12" s="298" t="s">
        <v>173</v>
      </c>
      <c r="D12" s="308" t="s">
        <v>153</v>
      </c>
      <c r="E12" s="309"/>
      <c r="F12" s="309"/>
      <c r="G12" s="309"/>
      <c r="H12" s="309"/>
      <c r="I12" s="309"/>
      <c r="J12" s="309"/>
      <c r="K12" s="309"/>
      <c r="L12" s="309"/>
      <c r="M12" s="309"/>
      <c r="N12" s="309"/>
      <c r="O12" s="309"/>
      <c r="P12" s="309"/>
      <c r="Q12" s="309"/>
      <c r="R12" s="310"/>
      <c r="S12" s="42"/>
      <c r="T12" s="42"/>
    </row>
    <row r="13" spans="1:21" ht="27.75" customHeight="1" x14ac:dyDescent="0.25">
      <c r="A13" s="296"/>
      <c r="B13" s="296"/>
      <c r="C13" s="299"/>
      <c r="D13" s="305" t="s">
        <v>163</v>
      </c>
      <c r="E13" s="306"/>
      <c r="F13" s="307"/>
      <c r="G13" s="305" t="s">
        <v>376</v>
      </c>
      <c r="H13" s="306"/>
      <c r="I13" s="306"/>
      <c r="J13" s="307"/>
      <c r="K13" s="305" t="s">
        <v>165</v>
      </c>
      <c r="L13" s="306"/>
      <c r="M13" s="306"/>
      <c r="N13" s="307"/>
      <c r="O13" s="305" t="s">
        <v>131</v>
      </c>
      <c r="P13" s="306"/>
      <c r="Q13" s="306"/>
      <c r="R13" s="307"/>
      <c r="S13" s="38"/>
      <c r="T13" s="38"/>
    </row>
    <row r="14" spans="1:21" ht="84" x14ac:dyDescent="0.25">
      <c r="A14" s="297"/>
      <c r="B14" s="297"/>
      <c r="C14" s="300"/>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303" t="s">
        <v>174</v>
      </c>
      <c r="C17" s="304"/>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68" t="s">
        <v>373</v>
      </c>
      <c r="Q19" s="268"/>
      <c r="R19" s="268"/>
      <c r="S19" s="268"/>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68" t="s">
        <v>393</v>
      </c>
      <c r="Q24" s="268"/>
      <c r="R24" s="268"/>
      <c r="S24" s="268"/>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32" t="s">
        <v>371</v>
      </c>
      <c r="B1" s="332"/>
      <c r="C1" s="332"/>
      <c r="D1" s="332"/>
      <c r="E1" s="332"/>
      <c r="F1" s="332"/>
      <c r="G1" s="119"/>
      <c r="H1" s="119"/>
      <c r="I1" s="119"/>
      <c r="J1" s="119"/>
      <c r="K1" s="119"/>
      <c r="L1" s="119"/>
      <c r="M1" s="119"/>
      <c r="N1" s="119"/>
      <c r="O1" s="119"/>
      <c r="P1" s="119"/>
      <c r="Q1" s="119"/>
      <c r="R1" s="119"/>
      <c r="S1" s="119"/>
      <c r="T1" s="119"/>
      <c r="U1" s="119"/>
      <c r="V1" s="334" t="s">
        <v>176</v>
      </c>
      <c r="W1" s="335"/>
    </row>
    <row r="2" spans="1:24" x14ac:dyDescent="0.25">
      <c r="A2" s="332" t="s">
        <v>372</v>
      </c>
      <c r="B2" s="332"/>
      <c r="C2" s="332"/>
      <c r="D2" s="332"/>
      <c r="E2" s="332"/>
      <c r="F2" s="332"/>
      <c r="G2" s="119"/>
      <c r="H2" s="119"/>
      <c r="I2" s="119"/>
      <c r="J2" s="119"/>
      <c r="K2" s="119"/>
      <c r="L2" s="119"/>
      <c r="M2" s="119"/>
      <c r="N2" s="119"/>
      <c r="O2" s="119"/>
      <c r="P2" s="119"/>
      <c r="Q2" s="119"/>
      <c r="R2" s="119"/>
      <c r="S2" s="119"/>
      <c r="T2" s="119"/>
      <c r="U2" s="119"/>
      <c r="V2" s="120"/>
      <c r="W2" s="121"/>
    </row>
    <row r="3" spans="1:24" ht="49.5" customHeight="1" x14ac:dyDescent="0.25">
      <c r="A3" s="333" t="s">
        <v>392</v>
      </c>
      <c r="B3" s="333"/>
      <c r="C3" s="333"/>
      <c r="D3" s="333"/>
      <c r="E3" s="333"/>
      <c r="F3" s="333"/>
      <c r="G3" s="333"/>
      <c r="H3" s="333"/>
      <c r="I3" s="333"/>
      <c r="J3" s="333"/>
      <c r="K3" s="333"/>
      <c r="L3" s="333"/>
      <c r="M3" s="333"/>
      <c r="N3" s="333"/>
      <c r="O3" s="333"/>
      <c r="P3" s="333"/>
      <c r="Q3" s="333"/>
      <c r="R3" s="333"/>
      <c r="S3" s="333"/>
      <c r="T3" s="333"/>
      <c r="U3" s="333"/>
      <c r="V3" s="333"/>
      <c r="W3" s="333"/>
    </row>
    <row r="4" spans="1:24" ht="24" customHeight="1" x14ac:dyDescent="0.25">
      <c r="A4" s="326" t="s">
        <v>181</v>
      </c>
      <c r="B4" s="326" t="s">
        <v>180</v>
      </c>
      <c r="C4" s="341" t="s">
        <v>182</v>
      </c>
      <c r="D4" s="336" t="s">
        <v>153</v>
      </c>
      <c r="E4" s="337"/>
      <c r="F4" s="337"/>
      <c r="G4" s="337"/>
      <c r="H4" s="337"/>
      <c r="I4" s="337"/>
      <c r="J4" s="337"/>
      <c r="K4" s="337"/>
      <c r="L4" s="337"/>
      <c r="M4" s="337"/>
      <c r="N4" s="337"/>
      <c r="O4" s="337"/>
      <c r="P4" s="338"/>
      <c r="Q4" s="338"/>
      <c r="R4" s="338"/>
      <c r="S4" s="338"/>
      <c r="T4" s="338"/>
      <c r="U4" s="338"/>
      <c r="V4" s="338"/>
      <c r="W4" s="339"/>
      <c r="X4" s="319" t="s">
        <v>389</v>
      </c>
    </row>
    <row r="5" spans="1:24" ht="32.25" customHeight="1" x14ac:dyDescent="0.25">
      <c r="A5" s="327"/>
      <c r="B5" s="327"/>
      <c r="C5" s="342"/>
      <c r="D5" s="329" t="s">
        <v>129</v>
      </c>
      <c r="E5" s="330"/>
      <c r="F5" s="330"/>
      <c r="G5" s="331"/>
      <c r="H5" s="329" t="s">
        <v>158</v>
      </c>
      <c r="I5" s="330"/>
      <c r="J5" s="330"/>
      <c r="K5" s="331"/>
      <c r="L5" s="329" t="s">
        <v>130</v>
      </c>
      <c r="M5" s="330"/>
      <c r="N5" s="330"/>
      <c r="O5" s="331"/>
      <c r="P5" s="329" t="s">
        <v>177</v>
      </c>
      <c r="Q5" s="330"/>
      <c r="R5" s="330"/>
      <c r="S5" s="331"/>
      <c r="T5" s="329" t="s">
        <v>131</v>
      </c>
      <c r="U5" s="330"/>
      <c r="V5" s="330"/>
      <c r="W5" s="331"/>
      <c r="X5" s="320"/>
    </row>
    <row r="6" spans="1:24" ht="141" customHeight="1" x14ac:dyDescent="0.25">
      <c r="A6" s="328"/>
      <c r="B6" s="328"/>
      <c r="C6" s="343"/>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21"/>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22" t="s">
        <v>377</v>
      </c>
      <c r="C8" s="323"/>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305</v>
      </c>
    </row>
    <row r="10" spans="1:24" ht="27" customHeight="1" x14ac:dyDescent="0.25">
      <c r="A10" s="97"/>
      <c r="B10" s="324" t="s">
        <v>172</v>
      </c>
      <c r="C10" s="325"/>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22" t="s">
        <v>374</v>
      </c>
      <c r="C11" s="323"/>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330</v>
      </c>
    </row>
    <row r="13" spans="1:24" ht="24.75" customHeight="1" x14ac:dyDescent="0.25">
      <c r="A13" s="97"/>
      <c r="B13" s="324" t="s">
        <v>172</v>
      </c>
      <c r="C13" s="325"/>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22" t="s">
        <v>378</v>
      </c>
      <c r="C14" s="323"/>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232</v>
      </c>
    </row>
    <row r="16" spans="1:24" ht="26.25" customHeight="1" x14ac:dyDescent="0.25">
      <c r="A16" s="97"/>
      <c r="B16" s="324" t="s">
        <v>172</v>
      </c>
      <c r="C16" s="325"/>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22" t="s">
        <v>379</v>
      </c>
      <c r="C17" s="323"/>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324" t="s">
        <v>172</v>
      </c>
      <c r="C19" s="325"/>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22" t="s">
        <v>380</v>
      </c>
      <c r="C20" s="323"/>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74</v>
      </c>
    </row>
    <row r="22" spans="1:24" ht="33" customHeight="1" x14ac:dyDescent="0.25">
      <c r="A22" s="97"/>
      <c r="B22" s="324" t="s">
        <v>172</v>
      </c>
      <c r="C22" s="325"/>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22" t="s">
        <v>381</v>
      </c>
      <c r="C23" s="323"/>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229</v>
      </c>
    </row>
    <row r="25" spans="1:24" ht="32.25" customHeight="1" x14ac:dyDescent="0.25">
      <c r="A25" s="97"/>
      <c r="B25" s="324" t="s">
        <v>172</v>
      </c>
      <c r="C25" s="325"/>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22" t="s">
        <v>375</v>
      </c>
      <c r="C26" s="323"/>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290</v>
      </c>
    </row>
    <row r="28" spans="1:24" ht="27.75" customHeight="1" x14ac:dyDescent="0.25">
      <c r="A28" s="97"/>
      <c r="B28" s="324" t="s">
        <v>172</v>
      </c>
      <c r="C28" s="325"/>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22" t="s">
        <v>382</v>
      </c>
      <c r="C29" s="323"/>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309</v>
      </c>
    </row>
    <row r="31" spans="1:24" ht="28.5" customHeight="1" x14ac:dyDescent="0.25">
      <c r="A31" s="97"/>
      <c r="B31" s="324" t="s">
        <v>172</v>
      </c>
      <c r="C31" s="325"/>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22" t="s">
        <v>383</v>
      </c>
      <c r="C32" s="323"/>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355</v>
      </c>
    </row>
    <row r="34" spans="1:24" s="79" customFormat="1" ht="15" x14ac:dyDescent="0.25">
      <c r="A34" s="106"/>
      <c r="B34" s="324" t="s">
        <v>172</v>
      </c>
      <c r="C34" s="325"/>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22" t="s">
        <v>384</v>
      </c>
      <c r="C35" s="323"/>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147</v>
      </c>
    </row>
    <row r="37" spans="1:24" x14ac:dyDescent="0.25">
      <c r="A37" s="110"/>
      <c r="B37" s="324" t="s">
        <v>172</v>
      </c>
      <c r="C37" s="325"/>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22" t="s">
        <v>385</v>
      </c>
      <c r="C38" s="323"/>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152</v>
      </c>
    </row>
    <row r="40" spans="1:24" x14ac:dyDescent="0.25">
      <c r="A40" s="110"/>
      <c r="B40" s="324" t="s">
        <v>172</v>
      </c>
      <c r="C40" s="325"/>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22" t="s">
        <v>386</v>
      </c>
      <c r="C41" s="323"/>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65</v>
      </c>
    </row>
    <row r="43" spans="1:24" ht="15.75" customHeight="1" x14ac:dyDescent="0.25">
      <c r="A43" s="110"/>
      <c r="B43" s="324" t="s">
        <v>172</v>
      </c>
      <c r="C43" s="325"/>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22" t="s">
        <v>387</v>
      </c>
      <c r="C44" s="323"/>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173</v>
      </c>
    </row>
    <row r="46" spans="1:24" ht="15.75" customHeight="1" x14ac:dyDescent="0.25">
      <c r="A46" s="110"/>
      <c r="B46" s="324" t="s">
        <v>172</v>
      </c>
      <c r="C46" s="325"/>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22" t="s">
        <v>203</v>
      </c>
      <c r="C47" s="323"/>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53</v>
      </c>
    </row>
    <row r="49" spans="1:24" ht="15.75" customHeight="1" x14ac:dyDescent="0.25">
      <c r="A49" s="110"/>
      <c r="B49" s="324" t="s">
        <v>172</v>
      </c>
      <c r="C49" s="325"/>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22" t="s">
        <v>204</v>
      </c>
      <c r="C50" s="323"/>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97</v>
      </c>
    </row>
    <row r="52" spans="1:24" ht="15.75" customHeight="1" x14ac:dyDescent="0.25">
      <c r="A52" s="110"/>
      <c r="B52" s="324" t="s">
        <v>172</v>
      </c>
      <c r="C52" s="325"/>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22" t="s">
        <v>205</v>
      </c>
      <c r="C53" s="323"/>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49</v>
      </c>
    </row>
    <row r="55" spans="1:24" ht="15.75" customHeight="1" x14ac:dyDescent="0.25">
      <c r="A55" s="110"/>
      <c r="B55" s="324" t="s">
        <v>172</v>
      </c>
      <c r="C55" s="325"/>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45" t="s">
        <v>183</v>
      </c>
      <c r="C56" s="346"/>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3066</v>
      </c>
    </row>
    <row r="58" spans="1:24" x14ac:dyDescent="0.25">
      <c r="A58" s="110"/>
      <c r="B58" s="324" t="s">
        <v>172</v>
      </c>
      <c r="C58" s="344"/>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340" t="s">
        <v>373</v>
      </c>
      <c r="T60" s="340"/>
      <c r="U60" s="340"/>
      <c r="V60" s="340"/>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opLeftCell="A7" zoomScale="93" zoomScaleNormal="93" workbookViewId="0">
      <selection activeCell="R32" sqref="R32"/>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7.28515625" customWidth="1"/>
    <col min="8" max="8" width="7"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5.85546875" customWidth="1"/>
    <col min="16" max="16" width="7" customWidth="1"/>
    <col min="17" max="17" width="6.42578125" customWidth="1"/>
  </cols>
  <sheetData>
    <row r="1" spans="1:17" x14ac:dyDescent="0.25">
      <c r="A1" s="269" t="s">
        <v>371</v>
      </c>
      <c r="B1" s="269"/>
      <c r="C1" s="69"/>
      <c r="D1" s="69"/>
      <c r="E1" s="69"/>
      <c r="F1" s="69"/>
      <c r="G1" s="69"/>
      <c r="H1" s="69"/>
      <c r="I1" s="69"/>
      <c r="J1" s="69"/>
      <c r="K1" s="69"/>
      <c r="M1" s="67"/>
      <c r="N1" s="67"/>
      <c r="O1" s="67" t="s">
        <v>19</v>
      </c>
    </row>
    <row r="2" spans="1:17" x14ac:dyDescent="0.25">
      <c r="A2" s="269" t="s">
        <v>372</v>
      </c>
      <c r="B2" s="269"/>
      <c r="C2" s="69"/>
      <c r="D2" s="69"/>
      <c r="E2" s="69"/>
      <c r="F2" s="69"/>
      <c r="G2" s="69"/>
      <c r="H2" s="69"/>
      <c r="I2" s="69"/>
      <c r="J2" s="69"/>
      <c r="K2" s="69"/>
      <c r="M2" s="67"/>
      <c r="N2" s="67"/>
      <c r="O2" s="67"/>
    </row>
    <row r="3" spans="1:17" ht="45" customHeight="1" x14ac:dyDescent="0.25">
      <c r="A3" s="273" t="s">
        <v>472</v>
      </c>
      <c r="B3" s="273"/>
      <c r="C3" s="273"/>
      <c r="D3" s="273"/>
      <c r="E3" s="273"/>
      <c r="F3" s="273"/>
      <c r="G3" s="273"/>
      <c r="H3" s="273"/>
      <c r="I3" s="273"/>
      <c r="J3" s="273"/>
      <c r="K3" s="273"/>
      <c r="L3" s="273"/>
      <c r="M3" s="273"/>
      <c r="N3" s="273"/>
      <c r="O3" s="273"/>
    </row>
    <row r="4" spans="1:17" x14ac:dyDescent="0.25">
      <c r="C4" s="274"/>
      <c r="D4" s="274"/>
      <c r="E4" s="274"/>
      <c r="F4" s="274"/>
      <c r="G4" s="274"/>
      <c r="H4" s="274"/>
      <c r="I4" s="274"/>
      <c r="J4" s="274"/>
      <c r="K4" s="274"/>
      <c r="L4" s="274"/>
      <c r="M4" s="274"/>
    </row>
    <row r="5" spans="1:17" s="1" customFormat="1" ht="43.5" customHeight="1" x14ac:dyDescent="0.2">
      <c r="A5" s="277" t="s">
        <v>15</v>
      </c>
      <c r="B5" s="277" t="s">
        <v>184</v>
      </c>
      <c r="C5" s="259" t="s">
        <v>2</v>
      </c>
      <c r="D5" s="259"/>
      <c r="E5" s="259"/>
      <c r="F5" s="259" t="s">
        <v>13</v>
      </c>
      <c r="G5" s="259"/>
      <c r="H5" s="259"/>
      <c r="I5" s="259"/>
      <c r="J5" s="259" t="s">
        <v>3</v>
      </c>
      <c r="K5" s="259"/>
      <c r="L5" s="259"/>
      <c r="M5" s="277" t="s">
        <v>11</v>
      </c>
      <c r="N5" s="277" t="s">
        <v>12</v>
      </c>
      <c r="O5" s="277" t="s">
        <v>65</v>
      </c>
      <c r="P5" s="259" t="s">
        <v>449</v>
      </c>
      <c r="Q5" s="277" t="s">
        <v>448</v>
      </c>
    </row>
    <row r="6" spans="1:17" s="1" customFormat="1" ht="21.75" customHeight="1" x14ac:dyDescent="0.2">
      <c r="A6" s="278"/>
      <c r="B6" s="278"/>
      <c r="C6" s="259" t="s">
        <v>4</v>
      </c>
      <c r="D6" s="347" t="s">
        <v>5</v>
      </c>
      <c r="E6" s="347"/>
      <c r="F6" s="259" t="s">
        <v>4</v>
      </c>
      <c r="G6" s="348" t="s">
        <v>5</v>
      </c>
      <c r="H6" s="349"/>
      <c r="I6" s="350"/>
      <c r="J6" s="259" t="s">
        <v>4</v>
      </c>
      <c r="K6" s="347" t="s">
        <v>5</v>
      </c>
      <c r="L6" s="347"/>
      <c r="M6" s="278"/>
      <c r="N6" s="278"/>
      <c r="O6" s="278"/>
      <c r="P6" s="259"/>
      <c r="Q6" s="278"/>
    </row>
    <row r="7" spans="1:17" s="1" customFormat="1" ht="142.5" x14ac:dyDescent="0.2">
      <c r="A7" s="279"/>
      <c r="B7" s="279"/>
      <c r="C7" s="259"/>
      <c r="D7" s="66" t="s">
        <v>6</v>
      </c>
      <c r="E7" s="66" t="s">
        <v>7</v>
      </c>
      <c r="F7" s="259"/>
      <c r="G7" s="66" t="s">
        <v>14</v>
      </c>
      <c r="H7" s="66" t="s">
        <v>8</v>
      </c>
      <c r="I7" s="66" t="s">
        <v>9</v>
      </c>
      <c r="J7" s="259"/>
      <c r="K7" s="66" t="s">
        <v>10</v>
      </c>
      <c r="L7" s="66" t="s">
        <v>185</v>
      </c>
      <c r="M7" s="279"/>
      <c r="N7" s="279"/>
      <c r="O7" s="279"/>
      <c r="P7" s="259"/>
      <c r="Q7" s="279"/>
    </row>
    <row r="8" spans="1:17" s="65" customFormat="1" x14ac:dyDescent="0.25">
      <c r="A8" s="11" t="s">
        <v>44</v>
      </c>
      <c r="B8" s="11" t="s">
        <v>56</v>
      </c>
      <c r="C8" s="19" t="s">
        <v>64</v>
      </c>
      <c r="D8" s="11">
        <v>2</v>
      </c>
      <c r="E8" s="11">
        <v>3</v>
      </c>
      <c r="F8" s="214">
        <v>4</v>
      </c>
      <c r="G8" s="11">
        <v>5</v>
      </c>
      <c r="H8" s="11">
        <v>6</v>
      </c>
      <c r="I8" s="11">
        <v>7</v>
      </c>
      <c r="J8" s="214">
        <v>8</v>
      </c>
      <c r="K8" s="11">
        <v>9</v>
      </c>
      <c r="L8" s="11">
        <v>10</v>
      </c>
      <c r="M8" s="214">
        <v>11</v>
      </c>
      <c r="N8" s="11">
        <v>12</v>
      </c>
      <c r="O8" s="11">
        <v>13</v>
      </c>
      <c r="P8" s="11">
        <v>14</v>
      </c>
      <c r="Q8" s="11"/>
    </row>
    <row r="9" spans="1:17" ht="18.75" customHeight="1" x14ac:dyDescent="0.25">
      <c r="A9" s="66" t="s">
        <v>17</v>
      </c>
      <c r="B9" s="270" t="s">
        <v>45</v>
      </c>
      <c r="C9" s="271"/>
      <c r="D9" s="271"/>
      <c r="E9" s="271"/>
      <c r="F9" s="271"/>
      <c r="G9" s="271"/>
      <c r="H9" s="271"/>
      <c r="I9" s="271"/>
      <c r="J9" s="271"/>
      <c r="K9" s="271"/>
      <c r="L9" s="271"/>
      <c r="M9" s="271"/>
      <c r="N9" s="271"/>
      <c r="O9" s="272"/>
      <c r="P9" s="85"/>
      <c r="Q9" s="85"/>
    </row>
    <row r="10" spans="1:17" x14ac:dyDescent="0.25">
      <c r="A10" s="242">
        <v>1</v>
      </c>
      <c r="B10" s="243" t="s">
        <v>452</v>
      </c>
      <c r="C10" s="5">
        <f>D10+E10</f>
        <v>51</v>
      </c>
      <c r="D10" s="75">
        <v>31</v>
      </c>
      <c r="E10" s="75">
        <v>20</v>
      </c>
      <c r="F10" s="5">
        <f t="shared" ref="F10:F11" si="0">G10+H10+I10</f>
        <v>42</v>
      </c>
      <c r="G10" s="75">
        <v>38</v>
      </c>
      <c r="H10" s="75">
        <v>4</v>
      </c>
      <c r="I10" s="76">
        <v>0</v>
      </c>
      <c r="J10" s="5">
        <f t="shared" ref="J10:J11" si="1">K10+L10</f>
        <v>9</v>
      </c>
      <c r="K10" s="75">
        <v>9</v>
      </c>
      <c r="L10" s="76">
        <v>0</v>
      </c>
      <c r="M10" s="75">
        <v>0</v>
      </c>
      <c r="N10" s="75">
        <v>4</v>
      </c>
      <c r="O10" s="75"/>
      <c r="P10" s="85"/>
      <c r="Q10" s="85"/>
    </row>
    <row r="11" spans="1:17" x14ac:dyDescent="0.25">
      <c r="A11" s="242">
        <v>2</v>
      </c>
      <c r="B11" s="243" t="s">
        <v>453</v>
      </c>
      <c r="C11" s="5">
        <f>D11+E11</f>
        <v>4</v>
      </c>
      <c r="D11" s="75">
        <v>1</v>
      </c>
      <c r="E11" s="75">
        <v>3</v>
      </c>
      <c r="F11" s="5">
        <f t="shared" si="0"/>
        <v>4</v>
      </c>
      <c r="G11" s="75">
        <v>4</v>
      </c>
      <c r="H11" s="75">
        <v>0</v>
      </c>
      <c r="I11" s="76">
        <v>0</v>
      </c>
      <c r="J11" s="5">
        <f t="shared" si="1"/>
        <v>0</v>
      </c>
      <c r="K11" s="75">
        <v>0</v>
      </c>
      <c r="L11" s="76">
        <v>0</v>
      </c>
      <c r="M11" s="75">
        <v>0</v>
      </c>
      <c r="N11" s="75">
        <v>0</v>
      </c>
      <c r="O11" s="75">
        <v>3</v>
      </c>
      <c r="P11" s="85"/>
      <c r="Q11" s="85"/>
    </row>
    <row r="12" spans="1:17" x14ac:dyDescent="0.25">
      <c r="A12" s="242">
        <v>3</v>
      </c>
      <c r="B12" s="243" t="s">
        <v>454</v>
      </c>
      <c r="C12" s="5">
        <f t="shared" ref="C12:C17" si="2">D12+E12</f>
        <v>1506</v>
      </c>
      <c r="D12" s="75">
        <v>1080</v>
      </c>
      <c r="E12" s="75">
        <v>426</v>
      </c>
      <c r="F12" s="5">
        <f t="shared" ref="F12:F24" si="3">G12+H12+I12</f>
        <v>450</v>
      </c>
      <c r="G12" s="75">
        <v>296</v>
      </c>
      <c r="H12" s="75">
        <v>154</v>
      </c>
      <c r="I12" s="76">
        <v>0</v>
      </c>
      <c r="J12" s="5">
        <f t="shared" ref="J12:J24" si="4">K12+L12</f>
        <v>1030</v>
      </c>
      <c r="K12" s="75">
        <v>1018</v>
      </c>
      <c r="L12" s="76">
        <v>12</v>
      </c>
      <c r="M12" s="75">
        <v>26</v>
      </c>
      <c r="N12" s="75">
        <v>64</v>
      </c>
      <c r="O12" s="75">
        <v>69</v>
      </c>
      <c r="P12" s="85">
        <v>6</v>
      </c>
      <c r="Q12" s="85"/>
    </row>
    <row r="13" spans="1:17" x14ac:dyDescent="0.25">
      <c r="A13" s="242">
        <v>4</v>
      </c>
      <c r="B13" s="243" t="s">
        <v>467</v>
      </c>
      <c r="C13" s="5">
        <f t="shared" si="2"/>
        <v>150</v>
      </c>
      <c r="D13" s="75">
        <v>9</v>
      </c>
      <c r="E13" s="75">
        <v>141</v>
      </c>
      <c r="F13" s="5">
        <f t="shared" si="3"/>
        <v>143</v>
      </c>
      <c r="G13" s="75">
        <v>50</v>
      </c>
      <c r="H13" s="75">
        <v>93</v>
      </c>
      <c r="I13" s="76">
        <v>0</v>
      </c>
      <c r="J13" s="5">
        <f t="shared" si="4"/>
        <v>7</v>
      </c>
      <c r="K13" s="75">
        <v>7</v>
      </c>
      <c r="L13" s="76">
        <v>0</v>
      </c>
      <c r="M13" s="75">
        <v>0</v>
      </c>
      <c r="N13" s="75">
        <v>0</v>
      </c>
      <c r="O13" s="75">
        <v>83</v>
      </c>
      <c r="P13" s="85">
        <v>9</v>
      </c>
      <c r="Q13" s="85"/>
    </row>
    <row r="14" spans="1:17" x14ac:dyDescent="0.25">
      <c r="A14" s="242">
        <v>5</v>
      </c>
      <c r="B14" s="243" t="s">
        <v>455</v>
      </c>
      <c r="C14" s="5">
        <f t="shared" si="2"/>
        <v>22</v>
      </c>
      <c r="D14" s="75">
        <v>12</v>
      </c>
      <c r="E14" s="75">
        <v>10</v>
      </c>
      <c r="F14" s="5">
        <f t="shared" si="3"/>
        <v>9</v>
      </c>
      <c r="G14" s="75">
        <v>6</v>
      </c>
      <c r="H14" s="75">
        <v>3</v>
      </c>
      <c r="I14" s="76">
        <v>0</v>
      </c>
      <c r="J14" s="5">
        <f t="shared" si="4"/>
        <v>13</v>
      </c>
      <c r="K14" s="75">
        <v>13</v>
      </c>
      <c r="L14" s="76">
        <v>0</v>
      </c>
      <c r="M14" s="75">
        <v>0</v>
      </c>
      <c r="N14" s="75">
        <v>0</v>
      </c>
      <c r="O14" s="75">
        <v>10</v>
      </c>
      <c r="P14" s="85"/>
      <c r="Q14" s="85"/>
    </row>
    <row r="15" spans="1:17" x14ac:dyDescent="0.25">
      <c r="A15" s="242">
        <v>6</v>
      </c>
      <c r="B15" s="243" t="s">
        <v>456</v>
      </c>
      <c r="C15" s="5">
        <f t="shared" si="2"/>
        <v>1</v>
      </c>
      <c r="D15" s="75">
        <v>1</v>
      </c>
      <c r="E15" s="75">
        <v>0</v>
      </c>
      <c r="F15" s="5">
        <f t="shared" si="3"/>
        <v>1</v>
      </c>
      <c r="G15" s="75">
        <v>0</v>
      </c>
      <c r="H15" s="75">
        <v>1</v>
      </c>
      <c r="I15" s="76">
        <v>0</v>
      </c>
      <c r="J15" s="5">
        <f t="shared" si="4"/>
        <v>0</v>
      </c>
      <c r="K15" s="75">
        <v>0</v>
      </c>
      <c r="L15" s="76">
        <v>0</v>
      </c>
      <c r="M15" s="75">
        <v>0</v>
      </c>
      <c r="N15" s="75">
        <v>0</v>
      </c>
      <c r="O15" s="75">
        <v>0</v>
      </c>
      <c r="P15" s="85"/>
      <c r="Q15" s="85"/>
    </row>
    <row r="16" spans="1:17" x14ac:dyDescent="0.25">
      <c r="A16" s="242">
        <v>7</v>
      </c>
      <c r="B16" s="243" t="s">
        <v>457</v>
      </c>
      <c r="C16" s="5">
        <f t="shared" si="2"/>
        <v>11</v>
      </c>
      <c r="D16" s="75">
        <v>7</v>
      </c>
      <c r="E16" s="75">
        <v>4</v>
      </c>
      <c r="F16" s="5">
        <f t="shared" si="3"/>
        <v>7</v>
      </c>
      <c r="G16" s="75">
        <v>7</v>
      </c>
      <c r="H16" s="75">
        <v>0</v>
      </c>
      <c r="I16" s="76">
        <v>0</v>
      </c>
      <c r="J16" s="5">
        <f t="shared" si="4"/>
        <v>4</v>
      </c>
      <c r="K16" s="75">
        <v>4</v>
      </c>
      <c r="L16" s="76">
        <v>0</v>
      </c>
      <c r="M16" s="75">
        <v>0</v>
      </c>
      <c r="N16" s="75">
        <v>0</v>
      </c>
      <c r="O16" s="75">
        <v>3</v>
      </c>
      <c r="P16" s="85"/>
      <c r="Q16" s="85"/>
    </row>
    <row r="17" spans="1:21" x14ac:dyDescent="0.25">
      <c r="A17" s="242">
        <v>8</v>
      </c>
      <c r="B17" s="243" t="s">
        <v>458</v>
      </c>
      <c r="C17" s="5">
        <f t="shared" si="2"/>
        <v>7</v>
      </c>
      <c r="D17" s="75">
        <v>4</v>
      </c>
      <c r="E17" s="75">
        <v>3</v>
      </c>
      <c r="F17" s="5">
        <f t="shared" si="3"/>
        <v>4</v>
      </c>
      <c r="G17" s="75">
        <v>4</v>
      </c>
      <c r="H17" s="75">
        <v>0</v>
      </c>
      <c r="I17" s="76">
        <v>0</v>
      </c>
      <c r="J17" s="5">
        <f t="shared" si="4"/>
        <v>3</v>
      </c>
      <c r="K17" s="75">
        <v>3</v>
      </c>
      <c r="L17" s="76">
        <v>0</v>
      </c>
      <c r="M17" s="75">
        <v>0</v>
      </c>
      <c r="N17" s="75">
        <v>0</v>
      </c>
      <c r="O17" s="75">
        <v>0</v>
      </c>
      <c r="P17" s="85"/>
      <c r="Q17" s="85"/>
    </row>
    <row r="18" spans="1:21" x14ac:dyDescent="0.25">
      <c r="A18" s="242">
        <v>9</v>
      </c>
      <c r="B18" s="243" t="s">
        <v>459</v>
      </c>
      <c r="C18" s="5">
        <f>D18+E18</f>
        <v>2</v>
      </c>
      <c r="D18" s="75">
        <v>0</v>
      </c>
      <c r="E18" s="75">
        <v>2</v>
      </c>
      <c r="F18" s="5">
        <f t="shared" si="3"/>
        <v>2</v>
      </c>
      <c r="G18" s="75">
        <v>2</v>
      </c>
      <c r="H18" s="75">
        <v>0</v>
      </c>
      <c r="I18" s="76">
        <v>0</v>
      </c>
      <c r="J18" s="5">
        <f t="shared" si="4"/>
        <v>0</v>
      </c>
      <c r="K18" s="75">
        <v>0</v>
      </c>
      <c r="L18" s="76">
        <v>0</v>
      </c>
      <c r="M18" s="75">
        <v>0</v>
      </c>
      <c r="N18" s="75">
        <v>0</v>
      </c>
      <c r="O18" s="75">
        <v>2</v>
      </c>
      <c r="P18" s="85"/>
      <c r="Q18" s="85"/>
    </row>
    <row r="19" spans="1:21" x14ac:dyDescent="0.25">
      <c r="A19" s="242">
        <v>10</v>
      </c>
      <c r="B19" s="243" t="s">
        <v>460</v>
      </c>
      <c r="C19" s="5">
        <f>D19+E19</f>
        <v>3</v>
      </c>
      <c r="D19" s="75">
        <v>1</v>
      </c>
      <c r="E19" s="75">
        <v>2</v>
      </c>
      <c r="F19" s="5">
        <f t="shared" si="3"/>
        <v>0</v>
      </c>
      <c r="G19" s="75">
        <v>0</v>
      </c>
      <c r="H19" s="75">
        <v>0</v>
      </c>
      <c r="I19" s="76">
        <v>0</v>
      </c>
      <c r="J19" s="5">
        <f t="shared" si="4"/>
        <v>3</v>
      </c>
      <c r="K19" s="75">
        <v>3</v>
      </c>
      <c r="L19" s="76">
        <v>0</v>
      </c>
      <c r="M19" s="75">
        <v>0</v>
      </c>
      <c r="N19" s="75">
        <v>0</v>
      </c>
      <c r="O19" s="75">
        <v>0</v>
      </c>
      <c r="P19" s="85"/>
      <c r="Q19" s="85"/>
    </row>
    <row r="20" spans="1:21" x14ac:dyDescent="0.25">
      <c r="A20" s="242">
        <v>11</v>
      </c>
      <c r="B20" s="243" t="s">
        <v>461</v>
      </c>
      <c r="C20" s="5">
        <f>D20+E20</f>
        <v>52</v>
      </c>
      <c r="D20" s="75">
        <v>0</v>
      </c>
      <c r="E20" s="75">
        <v>52</v>
      </c>
      <c r="F20" s="5">
        <f t="shared" si="3"/>
        <v>47</v>
      </c>
      <c r="G20" s="75">
        <v>47</v>
      </c>
      <c r="H20" s="75">
        <v>0</v>
      </c>
      <c r="I20" s="76">
        <v>0</v>
      </c>
      <c r="J20" s="5">
        <f t="shared" si="4"/>
        <v>5</v>
      </c>
      <c r="K20" s="75">
        <v>5</v>
      </c>
      <c r="L20" s="76">
        <v>0</v>
      </c>
      <c r="M20" s="75">
        <v>0</v>
      </c>
      <c r="N20" s="75">
        <v>0</v>
      </c>
      <c r="O20" s="75">
        <v>52</v>
      </c>
      <c r="P20" s="85"/>
      <c r="Q20" s="226">
        <v>4</v>
      </c>
    </row>
    <row r="21" spans="1:21" x14ac:dyDescent="0.25">
      <c r="A21" s="242">
        <v>12</v>
      </c>
      <c r="B21" s="243" t="s">
        <v>462</v>
      </c>
      <c r="C21" s="5">
        <f>D21+E21</f>
        <v>2</v>
      </c>
      <c r="D21" s="75">
        <v>2</v>
      </c>
      <c r="E21" s="75">
        <v>0</v>
      </c>
      <c r="F21" s="5">
        <f t="shared" si="3"/>
        <v>2</v>
      </c>
      <c r="G21" s="75">
        <v>1</v>
      </c>
      <c r="H21" s="75">
        <v>1</v>
      </c>
      <c r="I21" s="76">
        <v>0</v>
      </c>
      <c r="J21" s="5">
        <f t="shared" si="4"/>
        <v>0</v>
      </c>
      <c r="K21" s="75">
        <v>0</v>
      </c>
      <c r="L21" s="76">
        <v>0</v>
      </c>
      <c r="M21" s="75">
        <v>0</v>
      </c>
      <c r="N21" s="75">
        <v>2</v>
      </c>
      <c r="O21" s="75">
        <v>0</v>
      </c>
      <c r="P21" s="223"/>
      <c r="Q21" s="85"/>
      <c r="R21" s="220"/>
    </row>
    <row r="22" spans="1:21" x14ac:dyDescent="0.25">
      <c r="A22" s="242">
        <v>13</v>
      </c>
      <c r="B22" s="243" t="s">
        <v>463</v>
      </c>
      <c r="C22" s="5">
        <f t="shared" ref="C22:C24" si="5">D22+E22</f>
        <v>66</v>
      </c>
      <c r="D22" s="75">
        <v>1</v>
      </c>
      <c r="E22" s="75">
        <v>65</v>
      </c>
      <c r="F22" s="5">
        <f t="shared" si="3"/>
        <v>58</v>
      </c>
      <c r="G22" s="75">
        <v>37</v>
      </c>
      <c r="H22" s="75">
        <v>21</v>
      </c>
      <c r="I22" s="76">
        <v>0</v>
      </c>
      <c r="J22" s="5">
        <f t="shared" si="4"/>
        <v>8</v>
      </c>
      <c r="K22" s="75">
        <v>8</v>
      </c>
      <c r="L22" s="76">
        <v>0</v>
      </c>
      <c r="M22" s="75">
        <v>0</v>
      </c>
      <c r="N22" s="75">
        <v>0</v>
      </c>
      <c r="O22" s="75">
        <v>60</v>
      </c>
      <c r="P22" s="223"/>
      <c r="Q22" s="85"/>
      <c r="R22" s="220"/>
    </row>
    <row r="23" spans="1:21" x14ac:dyDescent="0.25">
      <c r="A23" s="242">
        <v>14</v>
      </c>
      <c r="B23" s="243" t="s">
        <v>464</v>
      </c>
      <c r="C23" s="5">
        <f t="shared" si="5"/>
        <v>1</v>
      </c>
      <c r="D23" s="75">
        <v>0</v>
      </c>
      <c r="E23" s="75">
        <v>1</v>
      </c>
      <c r="F23" s="5">
        <f t="shared" si="3"/>
        <v>1</v>
      </c>
      <c r="G23" s="75">
        <v>1</v>
      </c>
      <c r="H23" s="75">
        <v>0</v>
      </c>
      <c r="I23" s="76">
        <v>0</v>
      </c>
      <c r="J23" s="5">
        <f t="shared" si="4"/>
        <v>0</v>
      </c>
      <c r="K23" s="75">
        <v>0</v>
      </c>
      <c r="L23" s="76">
        <v>0</v>
      </c>
      <c r="M23" s="75">
        <v>0</v>
      </c>
      <c r="N23" s="75">
        <v>1</v>
      </c>
      <c r="O23" s="75">
        <v>1</v>
      </c>
      <c r="P23" s="223"/>
      <c r="Q23" s="85"/>
      <c r="R23" s="220"/>
    </row>
    <row r="24" spans="1:21" x14ac:dyDescent="0.25">
      <c r="A24" s="242">
        <v>15</v>
      </c>
      <c r="B24" s="243" t="s">
        <v>465</v>
      </c>
      <c r="C24" s="5">
        <f t="shared" si="5"/>
        <v>32</v>
      </c>
      <c r="D24" s="75">
        <v>7</v>
      </c>
      <c r="E24" s="75">
        <v>25</v>
      </c>
      <c r="F24" s="5">
        <f t="shared" si="3"/>
        <v>18</v>
      </c>
      <c r="G24" s="75">
        <v>17</v>
      </c>
      <c r="H24" s="75">
        <v>1</v>
      </c>
      <c r="I24" s="76">
        <v>0</v>
      </c>
      <c r="J24" s="5">
        <f t="shared" si="4"/>
        <v>14</v>
      </c>
      <c r="K24" s="75">
        <v>14</v>
      </c>
      <c r="L24" s="76">
        <v>0</v>
      </c>
      <c r="M24" s="75">
        <v>0</v>
      </c>
      <c r="N24" s="75">
        <v>1</v>
      </c>
      <c r="O24" s="75">
        <v>16</v>
      </c>
      <c r="P24" s="223"/>
      <c r="Q24" s="85"/>
      <c r="R24" s="220"/>
    </row>
    <row r="25" spans="1:21" x14ac:dyDescent="0.25">
      <c r="A25" s="4"/>
      <c r="B25" s="115" t="s">
        <v>443</v>
      </c>
      <c r="C25" s="162">
        <f t="shared" ref="C25:Q25" si="6">SUM(C10:C24)</f>
        <v>1910</v>
      </c>
      <c r="D25" s="162">
        <f t="shared" si="6"/>
        <v>1156</v>
      </c>
      <c r="E25" s="162">
        <f t="shared" si="6"/>
        <v>754</v>
      </c>
      <c r="F25" s="162">
        <f t="shared" si="6"/>
        <v>788</v>
      </c>
      <c r="G25" s="162">
        <f t="shared" si="6"/>
        <v>510</v>
      </c>
      <c r="H25" s="162">
        <f t="shared" si="6"/>
        <v>278</v>
      </c>
      <c r="I25" s="162">
        <f t="shared" si="6"/>
        <v>0</v>
      </c>
      <c r="J25" s="162">
        <f t="shared" si="6"/>
        <v>1096</v>
      </c>
      <c r="K25" s="162">
        <f t="shared" si="6"/>
        <v>1084</v>
      </c>
      <c r="L25" s="162">
        <f t="shared" si="6"/>
        <v>12</v>
      </c>
      <c r="M25" s="162">
        <f t="shared" si="6"/>
        <v>26</v>
      </c>
      <c r="N25" s="162">
        <f t="shared" si="6"/>
        <v>72</v>
      </c>
      <c r="O25" s="162">
        <f t="shared" si="6"/>
        <v>299</v>
      </c>
      <c r="P25" s="162">
        <f t="shared" si="6"/>
        <v>15</v>
      </c>
      <c r="Q25" s="162">
        <f t="shared" si="6"/>
        <v>4</v>
      </c>
      <c r="R25" s="224"/>
      <c r="S25" s="249"/>
    </row>
    <row r="26" spans="1:21" ht="21.75" customHeight="1" x14ac:dyDescent="0.25">
      <c r="A26" s="66" t="s">
        <v>18</v>
      </c>
      <c r="B26" s="270" t="s">
        <v>42</v>
      </c>
      <c r="C26" s="271"/>
      <c r="D26" s="271"/>
      <c r="E26" s="271"/>
      <c r="F26" s="271"/>
      <c r="G26" s="271"/>
      <c r="H26" s="271"/>
      <c r="I26" s="271"/>
      <c r="J26" s="271"/>
      <c r="K26" s="271"/>
      <c r="L26" s="271"/>
      <c r="M26" s="271"/>
      <c r="N26" s="271"/>
      <c r="O26" s="272"/>
      <c r="P26" s="225"/>
      <c r="Q26" s="85"/>
      <c r="R26" s="220"/>
    </row>
    <row r="27" spans="1:21" x14ac:dyDescent="0.25">
      <c r="A27" s="6">
        <v>1</v>
      </c>
      <c r="B27" s="5" t="s">
        <v>397</v>
      </c>
      <c r="C27" s="5">
        <f>D27+E27</f>
        <v>347</v>
      </c>
      <c r="D27" s="75">
        <v>146</v>
      </c>
      <c r="E27" s="75">
        <v>201</v>
      </c>
      <c r="F27" s="87">
        <f>G27+H27+I27</f>
        <v>169</v>
      </c>
      <c r="G27" s="75">
        <v>19</v>
      </c>
      <c r="H27" s="75">
        <v>150</v>
      </c>
      <c r="I27" s="76">
        <v>0</v>
      </c>
      <c r="J27" s="89">
        <f t="shared" ref="J27:J33" si="7">K27+L27</f>
        <v>178</v>
      </c>
      <c r="K27" s="75">
        <v>178</v>
      </c>
      <c r="L27" s="76">
        <v>0</v>
      </c>
      <c r="M27" s="75">
        <v>0</v>
      </c>
      <c r="N27" s="76">
        <v>0</v>
      </c>
      <c r="O27" s="75">
        <v>0</v>
      </c>
      <c r="P27" s="85">
        <v>0</v>
      </c>
      <c r="Q27" s="227">
        <v>0</v>
      </c>
    </row>
    <row r="28" spans="1:21" x14ac:dyDescent="0.25">
      <c r="A28" s="6">
        <v>2</v>
      </c>
      <c r="B28" s="5" t="s">
        <v>396</v>
      </c>
      <c r="C28" s="5">
        <f>D28+E28</f>
        <v>1</v>
      </c>
      <c r="D28" s="75">
        <v>1</v>
      </c>
      <c r="E28" s="75">
        <v>0</v>
      </c>
      <c r="F28" s="87">
        <f>G28+H28+I28</f>
        <v>1</v>
      </c>
      <c r="G28" s="75">
        <v>1</v>
      </c>
      <c r="H28" s="75">
        <v>0</v>
      </c>
      <c r="I28" s="76">
        <v>0</v>
      </c>
      <c r="J28" s="89">
        <f t="shared" si="7"/>
        <v>0</v>
      </c>
      <c r="K28" s="75">
        <v>0</v>
      </c>
      <c r="L28" s="76">
        <v>0</v>
      </c>
      <c r="M28" s="75">
        <v>0</v>
      </c>
      <c r="N28" s="75">
        <v>0</v>
      </c>
      <c r="O28" s="75">
        <v>0</v>
      </c>
      <c r="P28" s="85">
        <v>0</v>
      </c>
      <c r="Q28" s="85">
        <v>0</v>
      </c>
    </row>
    <row r="29" spans="1:21" x14ac:dyDescent="0.25">
      <c r="A29" s="246">
        <v>3</v>
      </c>
      <c r="B29" s="234" t="s">
        <v>34</v>
      </c>
      <c r="C29" s="234">
        <f t="shared" ref="C29:C33" si="8">D29+E29</f>
        <v>1116</v>
      </c>
      <c r="D29" s="235">
        <v>249</v>
      </c>
      <c r="E29" s="235">
        <v>867</v>
      </c>
      <c r="F29" s="247">
        <f t="shared" ref="F29:F33" si="9">G29+H29+I29</f>
        <v>916</v>
      </c>
      <c r="G29" s="235">
        <v>0</v>
      </c>
      <c r="H29" s="235">
        <v>916</v>
      </c>
      <c r="I29" s="236">
        <v>0</v>
      </c>
      <c r="J29" s="248">
        <f t="shared" si="7"/>
        <v>200</v>
      </c>
      <c r="K29" s="235">
        <v>200</v>
      </c>
      <c r="L29" s="236">
        <v>0</v>
      </c>
      <c r="M29" s="235">
        <v>0</v>
      </c>
      <c r="N29" s="235">
        <v>0</v>
      </c>
      <c r="O29" s="235">
        <v>371</v>
      </c>
      <c r="P29" s="237">
        <v>0</v>
      </c>
      <c r="Q29" s="237">
        <v>120</v>
      </c>
      <c r="U29" s="241"/>
    </row>
    <row r="30" spans="1:21" x14ac:dyDescent="0.25">
      <c r="A30" s="6">
        <v>4</v>
      </c>
      <c r="B30" s="5" t="s">
        <v>35</v>
      </c>
      <c r="C30" s="5">
        <f>D30+E30</f>
        <v>72</v>
      </c>
      <c r="D30" s="75">
        <v>12</v>
      </c>
      <c r="E30" s="75">
        <v>60</v>
      </c>
      <c r="F30" s="87">
        <f t="shared" si="9"/>
        <v>45</v>
      </c>
      <c r="G30" s="75">
        <v>18</v>
      </c>
      <c r="H30" s="75">
        <v>27</v>
      </c>
      <c r="I30" s="76">
        <v>0</v>
      </c>
      <c r="J30" s="89">
        <f t="shared" si="7"/>
        <v>27</v>
      </c>
      <c r="K30" s="75">
        <v>27</v>
      </c>
      <c r="L30" s="76">
        <v>0</v>
      </c>
      <c r="M30" s="75">
        <v>0</v>
      </c>
      <c r="N30" s="76">
        <v>0</v>
      </c>
      <c r="O30" s="75">
        <v>0</v>
      </c>
      <c r="P30" s="85">
        <v>0</v>
      </c>
      <c r="Q30" s="85">
        <v>0</v>
      </c>
    </row>
    <row r="31" spans="1:21" x14ac:dyDescent="0.25">
      <c r="A31" s="6">
        <v>5</v>
      </c>
      <c r="B31" s="5" t="s">
        <v>36</v>
      </c>
      <c r="C31" s="5">
        <f t="shared" si="8"/>
        <v>112</v>
      </c>
      <c r="D31" s="202">
        <v>0</v>
      </c>
      <c r="E31" s="202">
        <v>112</v>
      </c>
      <c r="F31" s="87">
        <f t="shared" si="9"/>
        <v>112</v>
      </c>
      <c r="G31" s="204">
        <v>0</v>
      </c>
      <c r="H31" s="204">
        <v>112</v>
      </c>
      <c r="I31" s="203">
        <v>0</v>
      </c>
      <c r="J31" s="89">
        <f t="shared" si="7"/>
        <v>0</v>
      </c>
      <c r="K31" s="206">
        <v>0</v>
      </c>
      <c r="L31" s="205">
        <v>0</v>
      </c>
      <c r="M31" s="206">
        <v>0</v>
      </c>
      <c r="N31" s="75">
        <v>0</v>
      </c>
      <c r="O31" s="75">
        <v>0</v>
      </c>
      <c r="P31" s="85">
        <v>0</v>
      </c>
      <c r="Q31" s="85">
        <v>0</v>
      </c>
    </row>
    <row r="32" spans="1:21" x14ac:dyDescent="0.25">
      <c r="A32" s="6">
        <v>6</v>
      </c>
      <c r="B32" s="5" t="s">
        <v>37</v>
      </c>
      <c r="C32" s="5">
        <f t="shared" si="8"/>
        <v>46</v>
      </c>
      <c r="D32" s="75">
        <v>4</v>
      </c>
      <c r="E32" s="75">
        <v>42</v>
      </c>
      <c r="F32" s="87">
        <f t="shared" si="9"/>
        <v>38</v>
      </c>
      <c r="G32" s="75">
        <v>38</v>
      </c>
      <c r="H32" s="75">
        <v>0</v>
      </c>
      <c r="I32" s="76">
        <v>0</v>
      </c>
      <c r="J32" s="89">
        <f t="shared" si="7"/>
        <v>8</v>
      </c>
      <c r="K32" s="75">
        <v>8</v>
      </c>
      <c r="L32" s="76">
        <v>0</v>
      </c>
      <c r="M32" s="75">
        <v>0</v>
      </c>
      <c r="N32" s="75">
        <v>0</v>
      </c>
      <c r="O32" s="75">
        <v>0</v>
      </c>
      <c r="P32" s="85">
        <v>0</v>
      </c>
      <c r="Q32" s="85">
        <v>0</v>
      </c>
    </row>
    <row r="33" spans="1:24" x14ac:dyDescent="0.25">
      <c r="A33" s="6">
        <v>7</v>
      </c>
      <c r="B33" s="5" t="s">
        <v>445</v>
      </c>
      <c r="C33" s="5">
        <f t="shared" si="8"/>
        <v>386</v>
      </c>
      <c r="D33" s="75">
        <v>6</v>
      </c>
      <c r="E33" s="75">
        <v>380</v>
      </c>
      <c r="F33" s="87">
        <f t="shared" si="9"/>
        <v>380</v>
      </c>
      <c r="G33" s="75">
        <v>0</v>
      </c>
      <c r="H33" s="75">
        <v>380</v>
      </c>
      <c r="I33" s="76">
        <v>0</v>
      </c>
      <c r="J33" s="89">
        <f t="shared" si="7"/>
        <v>6</v>
      </c>
      <c r="K33" s="75">
        <v>6</v>
      </c>
      <c r="L33" s="76">
        <v>0</v>
      </c>
      <c r="M33" s="75">
        <v>0</v>
      </c>
      <c r="N33" s="75">
        <v>0</v>
      </c>
      <c r="O33" s="75">
        <v>0</v>
      </c>
      <c r="P33" s="85">
        <v>0</v>
      </c>
      <c r="Q33" s="85">
        <v>250</v>
      </c>
      <c r="R33" s="216"/>
    </row>
    <row r="34" spans="1:24" s="161" customFormat="1" x14ac:dyDescent="0.25">
      <c r="A34" s="68"/>
      <c r="B34" s="8" t="s">
        <v>400</v>
      </c>
      <c r="C34" s="8">
        <f>SUM(C27:C33)</f>
        <v>2080</v>
      </c>
      <c r="D34" s="8">
        <f t="shared" ref="D34:Q34" si="10">SUM(D27:D33)</f>
        <v>418</v>
      </c>
      <c r="E34" s="8">
        <f t="shared" si="10"/>
        <v>1662</v>
      </c>
      <c r="F34" s="8">
        <f t="shared" si="10"/>
        <v>1661</v>
      </c>
      <c r="G34" s="8">
        <f t="shared" si="10"/>
        <v>76</v>
      </c>
      <c r="H34" s="8">
        <f t="shared" si="10"/>
        <v>1585</v>
      </c>
      <c r="I34" s="8">
        <f t="shared" si="10"/>
        <v>0</v>
      </c>
      <c r="J34" s="8">
        <f t="shared" si="10"/>
        <v>419</v>
      </c>
      <c r="K34" s="8">
        <f t="shared" si="10"/>
        <v>419</v>
      </c>
      <c r="L34" s="8">
        <f t="shared" si="10"/>
        <v>0</v>
      </c>
      <c r="M34" s="8">
        <f t="shared" si="10"/>
        <v>0</v>
      </c>
      <c r="N34" s="8">
        <f t="shared" si="10"/>
        <v>0</v>
      </c>
      <c r="O34" s="8">
        <f t="shared" si="10"/>
        <v>371</v>
      </c>
      <c r="P34" s="8">
        <f t="shared" si="10"/>
        <v>0</v>
      </c>
      <c r="Q34" s="8">
        <f t="shared" si="10"/>
        <v>370</v>
      </c>
    </row>
    <row r="35" spans="1:24" x14ac:dyDescent="0.25">
      <c r="A35" s="5"/>
      <c r="B35" s="68" t="s">
        <v>38</v>
      </c>
      <c r="C35" s="162">
        <f t="shared" ref="C35:Q35" si="11">C34+C25</f>
        <v>3990</v>
      </c>
      <c r="D35" s="162">
        <f t="shared" si="11"/>
        <v>1574</v>
      </c>
      <c r="E35" s="162">
        <f t="shared" si="11"/>
        <v>2416</v>
      </c>
      <c r="F35" s="162">
        <f t="shared" si="11"/>
        <v>2449</v>
      </c>
      <c r="G35" s="162">
        <f t="shared" si="11"/>
        <v>586</v>
      </c>
      <c r="H35" s="162">
        <f t="shared" si="11"/>
        <v>1863</v>
      </c>
      <c r="I35" s="162">
        <f t="shared" si="11"/>
        <v>0</v>
      </c>
      <c r="J35" s="162">
        <f t="shared" si="11"/>
        <v>1515</v>
      </c>
      <c r="K35" s="162">
        <f t="shared" si="11"/>
        <v>1503</v>
      </c>
      <c r="L35" s="162">
        <f>L34+L25</f>
        <v>12</v>
      </c>
      <c r="M35" s="162">
        <f t="shared" si="11"/>
        <v>26</v>
      </c>
      <c r="N35" s="162">
        <f t="shared" si="11"/>
        <v>72</v>
      </c>
      <c r="O35" s="162">
        <f t="shared" si="11"/>
        <v>670</v>
      </c>
      <c r="P35" s="162">
        <f t="shared" si="11"/>
        <v>15</v>
      </c>
      <c r="Q35" s="162">
        <f t="shared" si="11"/>
        <v>374</v>
      </c>
      <c r="R35" s="251"/>
      <c r="S35" s="220"/>
      <c r="T35" s="220"/>
      <c r="U35" s="220"/>
      <c r="V35" s="220"/>
      <c r="W35" s="220"/>
      <c r="X35" s="220"/>
    </row>
    <row r="36" spans="1:24" x14ac:dyDescent="0.25">
      <c r="A36" s="29"/>
      <c r="B36" s="42"/>
      <c r="C36" s="88"/>
      <c r="D36" s="88"/>
      <c r="E36" s="88"/>
      <c r="F36" s="88"/>
      <c r="G36" s="88">
        <f>G35+H35</f>
        <v>2449</v>
      </c>
      <c r="H36" s="88"/>
      <c r="I36" s="88"/>
      <c r="J36" s="88"/>
      <c r="K36" s="88"/>
      <c r="L36" s="88"/>
      <c r="M36" s="88"/>
      <c r="N36" s="88"/>
      <c r="O36" s="88"/>
      <c r="P36" s="220"/>
      <c r="S36" s="221"/>
      <c r="T36" s="221"/>
      <c r="U36" s="221"/>
      <c r="V36" s="221"/>
      <c r="W36" s="221"/>
      <c r="X36" s="221"/>
    </row>
    <row r="37" spans="1:24" x14ac:dyDescent="0.25">
      <c r="F37" t="s">
        <v>390</v>
      </c>
      <c r="G37">
        <f>G36/F35*100</f>
        <v>100</v>
      </c>
      <c r="H37" t="s">
        <v>391</v>
      </c>
      <c r="S37" s="221"/>
      <c r="T37" s="217"/>
      <c r="U37" s="217"/>
      <c r="V37" s="221"/>
      <c r="W37" s="221"/>
      <c r="X37" s="221"/>
    </row>
    <row r="38" spans="1:24" x14ac:dyDescent="0.25">
      <c r="B38" s="70"/>
      <c r="C38" s="70"/>
      <c r="D38" s="70"/>
      <c r="E38" s="70"/>
      <c r="F38" s="70"/>
      <c r="G38" s="70"/>
      <c r="H38" s="70"/>
      <c r="I38" s="70"/>
      <c r="J38" s="70"/>
      <c r="K38" s="70"/>
      <c r="L38" s="70"/>
      <c r="M38" s="70"/>
      <c r="N38" s="70"/>
      <c r="O38" s="70"/>
      <c r="S38" s="221"/>
      <c r="T38" s="221"/>
      <c r="U38" s="221"/>
      <c r="V38" s="221"/>
      <c r="W38" s="221"/>
      <c r="X38" s="221"/>
    </row>
    <row r="39" spans="1:24" x14ac:dyDescent="0.25">
      <c r="G39">
        <f>O35/C35*100</f>
        <v>16.791979949874687</v>
      </c>
      <c r="J39">
        <f>C33-H33</f>
        <v>6</v>
      </c>
      <c r="S39" s="221"/>
      <c r="T39" s="221"/>
      <c r="U39" s="221"/>
      <c r="V39" s="221"/>
      <c r="W39" s="221"/>
      <c r="X39" s="221"/>
    </row>
  </sheetData>
  <mergeCells count="22">
    <mergeCell ref="P5:P7"/>
    <mergeCell ref="G6:I6"/>
    <mergeCell ref="J6:J7"/>
    <mergeCell ref="K6:L6"/>
    <mergeCell ref="B9:O9"/>
    <mergeCell ref="F6:F7"/>
    <mergeCell ref="B26:O26"/>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7" activePane="bottomRight" state="frozen"/>
      <selection activeCell="A4" sqref="A4"/>
      <selection pane="topRight" activeCell="P4" sqref="P4"/>
      <selection pane="bottomLeft" activeCell="A5" sqref="A5"/>
      <selection pane="bottomRight" activeCell="Q20" sqref="Q20"/>
    </sheetView>
  </sheetViews>
  <sheetFormatPr defaultRowHeight="15" x14ac:dyDescent="0.25"/>
  <cols>
    <col min="1" max="1" width="5.140625" customWidth="1"/>
    <col min="2" max="2" width="20.85546875" customWidth="1"/>
    <col min="3" max="13" width="6.42578125" customWidth="1"/>
    <col min="14" max="14" width="5.42578125" customWidth="1"/>
    <col min="15" max="15" width="6.42578125" customWidth="1"/>
    <col min="16" max="16" width="5.42578125" customWidth="1"/>
  </cols>
  <sheetData>
    <row r="1" spans="1:16" x14ac:dyDescent="0.25">
      <c r="A1" s="276" t="s">
        <v>371</v>
      </c>
      <c r="B1" s="276"/>
      <c r="C1" s="69"/>
      <c r="D1" s="69"/>
      <c r="E1" s="69"/>
      <c r="F1" s="69"/>
      <c r="G1" s="69"/>
      <c r="H1" s="69"/>
      <c r="I1" s="69"/>
      <c r="J1" s="69"/>
      <c r="K1" s="69"/>
      <c r="M1" s="67"/>
      <c r="N1" s="275" t="s">
        <v>20</v>
      </c>
      <c r="O1" s="275"/>
    </row>
    <row r="2" spans="1:16" x14ac:dyDescent="0.25">
      <c r="A2" s="276" t="s">
        <v>372</v>
      </c>
      <c r="B2" s="276"/>
      <c r="C2" s="69"/>
      <c r="D2" s="69"/>
      <c r="E2" s="69"/>
      <c r="F2" s="69"/>
      <c r="G2" s="69"/>
      <c r="H2" s="69"/>
      <c r="I2" s="69"/>
      <c r="J2" s="69"/>
      <c r="K2" s="69"/>
      <c r="M2" s="67"/>
      <c r="N2" s="67"/>
      <c r="O2" s="67"/>
    </row>
    <row r="3" spans="1:16" ht="48.75" customHeight="1" x14ac:dyDescent="0.25">
      <c r="A3" s="273" t="s">
        <v>447</v>
      </c>
      <c r="B3" s="273"/>
      <c r="C3" s="273"/>
      <c r="D3" s="273"/>
      <c r="E3" s="273"/>
      <c r="F3" s="273"/>
      <c r="G3" s="273"/>
      <c r="H3" s="273"/>
      <c r="I3" s="273"/>
      <c r="J3" s="273"/>
      <c r="K3" s="273"/>
      <c r="L3" s="273"/>
      <c r="M3" s="273"/>
      <c r="N3" s="273"/>
      <c r="O3" s="273"/>
    </row>
    <row r="4" spans="1:16" ht="1.5" customHeight="1" x14ac:dyDescent="0.25">
      <c r="C4" s="274"/>
      <c r="D4" s="274"/>
      <c r="E4" s="274"/>
      <c r="F4" s="274"/>
      <c r="G4" s="274"/>
      <c r="H4" s="274"/>
      <c r="I4" s="274"/>
      <c r="J4" s="274"/>
      <c r="K4" s="274"/>
      <c r="L4" s="274"/>
      <c r="M4" s="274"/>
    </row>
    <row r="5" spans="1:16" s="1" customFormat="1" ht="30" customHeight="1" x14ac:dyDescent="0.2">
      <c r="A5" s="260" t="s">
        <v>15</v>
      </c>
      <c r="B5" s="260" t="s">
        <v>180</v>
      </c>
      <c r="C5" s="263" t="s">
        <v>2</v>
      </c>
      <c r="D5" s="263"/>
      <c r="E5" s="263"/>
      <c r="F5" s="263" t="s">
        <v>13</v>
      </c>
      <c r="G5" s="263"/>
      <c r="H5" s="263"/>
      <c r="I5" s="263"/>
      <c r="J5" s="263" t="s">
        <v>3</v>
      </c>
      <c r="K5" s="263"/>
      <c r="L5" s="263"/>
      <c r="M5" s="260" t="s">
        <v>11</v>
      </c>
      <c r="N5" s="260" t="s">
        <v>12</v>
      </c>
      <c r="O5" s="260" t="s">
        <v>65</v>
      </c>
      <c r="P5" s="259" t="s">
        <v>451</v>
      </c>
    </row>
    <row r="6" spans="1:16" s="1" customFormat="1" ht="14.25" x14ac:dyDescent="0.2">
      <c r="A6" s="261"/>
      <c r="B6" s="261"/>
      <c r="C6" s="263" t="s">
        <v>4</v>
      </c>
      <c r="D6" s="267" t="s">
        <v>5</v>
      </c>
      <c r="E6" s="267"/>
      <c r="F6" s="263" t="s">
        <v>4</v>
      </c>
      <c r="G6" s="264" t="s">
        <v>5</v>
      </c>
      <c r="H6" s="265"/>
      <c r="I6" s="266"/>
      <c r="J6" s="263" t="s">
        <v>4</v>
      </c>
      <c r="K6" s="267" t="s">
        <v>5</v>
      </c>
      <c r="L6" s="267"/>
      <c r="M6" s="261"/>
      <c r="N6" s="261"/>
      <c r="O6" s="261"/>
      <c r="P6" s="259"/>
    </row>
    <row r="7" spans="1:16" s="1" customFormat="1" ht="87.75" customHeight="1" x14ac:dyDescent="0.2">
      <c r="A7" s="262"/>
      <c r="B7" s="262"/>
      <c r="C7" s="263"/>
      <c r="D7" s="27" t="s">
        <v>6</v>
      </c>
      <c r="E7" s="27" t="s">
        <v>7</v>
      </c>
      <c r="F7" s="263"/>
      <c r="G7" s="27" t="s">
        <v>14</v>
      </c>
      <c r="H7" s="27" t="s">
        <v>8</v>
      </c>
      <c r="I7" s="27" t="s">
        <v>9</v>
      </c>
      <c r="J7" s="263"/>
      <c r="K7" s="27" t="s">
        <v>10</v>
      </c>
      <c r="L7" s="27" t="s">
        <v>185</v>
      </c>
      <c r="M7" s="262"/>
      <c r="N7" s="262"/>
      <c r="O7" s="262"/>
      <c r="P7" s="259"/>
    </row>
    <row r="8" spans="1:16"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138</v>
      </c>
      <c r="D9" s="75">
        <v>15</v>
      </c>
      <c r="E9" s="75">
        <v>123</v>
      </c>
      <c r="F9" s="5">
        <f>G9+H9+I9</f>
        <v>110</v>
      </c>
      <c r="G9" s="75">
        <v>109</v>
      </c>
      <c r="H9" s="75">
        <v>1</v>
      </c>
      <c r="I9" s="76">
        <v>0</v>
      </c>
      <c r="J9" s="5">
        <f>K9+L9</f>
        <v>28</v>
      </c>
      <c r="K9" s="75">
        <v>28</v>
      </c>
      <c r="L9" s="76">
        <v>0</v>
      </c>
      <c r="M9" s="75">
        <v>0</v>
      </c>
      <c r="N9" s="75">
        <v>0</v>
      </c>
      <c r="O9" s="85">
        <v>105</v>
      </c>
      <c r="P9" s="5"/>
    </row>
    <row r="10" spans="1:16" x14ac:dyDescent="0.25">
      <c r="A10" s="6">
        <v>2</v>
      </c>
      <c r="B10" s="5" t="s">
        <v>191</v>
      </c>
      <c r="C10" s="5">
        <f>F10+J10+M10</f>
        <v>124</v>
      </c>
      <c r="D10" s="75">
        <v>14</v>
      </c>
      <c r="E10" s="75">
        <v>110</v>
      </c>
      <c r="F10" s="5">
        <f>G10+H10+I10</f>
        <v>117</v>
      </c>
      <c r="G10" s="75">
        <v>117</v>
      </c>
      <c r="H10" s="75">
        <v>0</v>
      </c>
      <c r="I10" s="76">
        <v>0</v>
      </c>
      <c r="J10" s="5">
        <f t="shared" ref="J10:J24" si="0">K10+L10</f>
        <v>7</v>
      </c>
      <c r="K10" s="75">
        <v>6</v>
      </c>
      <c r="L10" s="76">
        <v>1</v>
      </c>
      <c r="M10" s="75">
        <v>0</v>
      </c>
      <c r="N10" s="75">
        <v>1</v>
      </c>
      <c r="O10" s="85">
        <v>44</v>
      </c>
      <c r="P10" s="5"/>
    </row>
    <row r="11" spans="1:16" x14ac:dyDescent="0.25">
      <c r="A11" s="6">
        <v>3</v>
      </c>
      <c r="B11" s="5" t="s">
        <v>192</v>
      </c>
      <c r="C11" s="5">
        <f t="shared" ref="C11:C24" si="1">F11+J11+M11</f>
        <v>108</v>
      </c>
      <c r="D11" s="75">
        <v>40</v>
      </c>
      <c r="E11" s="75">
        <v>68</v>
      </c>
      <c r="F11" s="5">
        <f t="shared" ref="F11:F24" si="2">G11+H11+I11</f>
        <v>75</v>
      </c>
      <c r="G11" s="75">
        <v>70</v>
      </c>
      <c r="H11" s="75">
        <v>5</v>
      </c>
      <c r="I11" s="76">
        <v>0</v>
      </c>
      <c r="J11" s="5">
        <f t="shared" si="0"/>
        <v>31</v>
      </c>
      <c r="K11" s="75">
        <v>30</v>
      </c>
      <c r="L11" s="76">
        <v>1</v>
      </c>
      <c r="M11" s="75">
        <v>2</v>
      </c>
      <c r="N11" s="75">
        <v>6</v>
      </c>
      <c r="O11" s="85">
        <v>43</v>
      </c>
      <c r="P11" s="5"/>
    </row>
    <row r="12" spans="1:16" x14ac:dyDescent="0.25">
      <c r="A12" s="6">
        <v>4</v>
      </c>
      <c r="B12" s="5" t="s">
        <v>193</v>
      </c>
      <c r="C12" s="5">
        <f t="shared" si="1"/>
        <v>177</v>
      </c>
      <c r="D12" s="75">
        <v>33</v>
      </c>
      <c r="E12" s="75">
        <v>144</v>
      </c>
      <c r="F12" s="5">
        <f t="shared" si="2"/>
        <v>139</v>
      </c>
      <c r="G12" s="75">
        <v>137</v>
      </c>
      <c r="H12" s="75">
        <v>2</v>
      </c>
      <c r="I12" s="76">
        <v>0</v>
      </c>
      <c r="J12" s="5">
        <f t="shared" si="0"/>
        <v>38</v>
      </c>
      <c r="K12" s="75">
        <v>38</v>
      </c>
      <c r="L12" s="76">
        <v>0</v>
      </c>
      <c r="M12" s="75">
        <v>0</v>
      </c>
      <c r="N12" s="75">
        <v>2</v>
      </c>
      <c r="O12" s="85">
        <v>29</v>
      </c>
      <c r="P12" s="5">
        <v>1</v>
      </c>
    </row>
    <row r="13" spans="1:16" x14ac:dyDescent="0.25">
      <c r="A13" s="6">
        <v>5</v>
      </c>
      <c r="B13" s="5" t="s">
        <v>194</v>
      </c>
      <c r="C13" s="5">
        <f t="shared" si="1"/>
        <v>112</v>
      </c>
      <c r="D13" s="75">
        <v>6</v>
      </c>
      <c r="E13" s="75">
        <v>106</v>
      </c>
      <c r="F13" s="5">
        <f t="shared" si="2"/>
        <v>102</v>
      </c>
      <c r="G13" s="75">
        <v>102</v>
      </c>
      <c r="H13" s="75">
        <v>0</v>
      </c>
      <c r="I13" s="76">
        <v>0</v>
      </c>
      <c r="J13" s="5">
        <f t="shared" si="0"/>
        <v>10</v>
      </c>
      <c r="K13" s="75">
        <v>10</v>
      </c>
      <c r="L13" s="76">
        <v>0</v>
      </c>
      <c r="M13" s="75">
        <v>0</v>
      </c>
      <c r="N13" s="75">
        <v>1</v>
      </c>
      <c r="O13" s="85">
        <v>100</v>
      </c>
      <c r="P13" s="5"/>
    </row>
    <row r="14" spans="1:16" x14ac:dyDescent="0.25">
      <c r="A14" s="6">
        <v>6</v>
      </c>
      <c r="B14" s="5" t="s">
        <v>195</v>
      </c>
      <c r="C14" s="5">
        <f t="shared" si="1"/>
        <v>158</v>
      </c>
      <c r="D14" s="75">
        <v>36</v>
      </c>
      <c r="E14" s="75">
        <v>122</v>
      </c>
      <c r="F14" s="5">
        <f t="shared" si="2"/>
        <v>128</v>
      </c>
      <c r="G14" s="75">
        <v>128</v>
      </c>
      <c r="H14" s="75">
        <v>0</v>
      </c>
      <c r="I14" s="76">
        <v>0</v>
      </c>
      <c r="J14" s="5">
        <f t="shared" si="0"/>
        <v>30</v>
      </c>
      <c r="K14" s="75">
        <v>30</v>
      </c>
      <c r="L14" s="76">
        <v>0</v>
      </c>
      <c r="M14" s="75">
        <v>0</v>
      </c>
      <c r="N14" s="75">
        <v>3</v>
      </c>
      <c r="O14" s="85">
        <v>49</v>
      </c>
      <c r="P14" s="5"/>
    </row>
    <row r="15" spans="1:16" x14ac:dyDescent="0.25">
      <c r="A15" s="6">
        <v>7</v>
      </c>
      <c r="B15" s="5" t="s">
        <v>196</v>
      </c>
      <c r="C15" s="5">
        <f t="shared" si="1"/>
        <v>39</v>
      </c>
      <c r="D15" s="75">
        <v>10</v>
      </c>
      <c r="E15" s="75">
        <v>29</v>
      </c>
      <c r="F15" s="5">
        <f t="shared" si="2"/>
        <v>30</v>
      </c>
      <c r="G15" s="75">
        <v>29</v>
      </c>
      <c r="H15" s="75">
        <v>1</v>
      </c>
      <c r="I15" s="76">
        <v>0</v>
      </c>
      <c r="J15" s="5">
        <f t="shared" si="0"/>
        <v>8</v>
      </c>
      <c r="K15" s="75">
        <v>8</v>
      </c>
      <c r="L15" s="76">
        <v>0</v>
      </c>
      <c r="M15" s="75">
        <v>1</v>
      </c>
      <c r="N15" s="75">
        <v>0</v>
      </c>
      <c r="O15" s="85">
        <v>15</v>
      </c>
      <c r="P15" s="5"/>
    </row>
    <row r="16" spans="1:16" x14ac:dyDescent="0.25">
      <c r="A16" s="6">
        <v>8</v>
      </c>
      <c r="B16" s="5" t="s">
        <v>197</v>
      </c>
      <c r="C16" s="5">
        <f t="shared" si="1"/>
        <v>67</v>
      </c>
      <c r="D16" s="75">
        <v>4</v>
      </c>
      <c r="E16" s="75">
        <v>63</v>
      </c>
      <c r="F16" s="5">
        <f t="shared" si="2"/>
        <v>59</v>
      </c>
      <c r="G16" s="75">
        <v>54</v>
      </c>
      <c r="H16" s="75">
        <v>5</v>
      </c>
      <c r="I16" s="76">
        <v>0</v>
      </c>
      <c r="J16" s="5">
        <f t="shared" si="0"/>
        <v>7</v>
      </c>
      <c r="K16" s="75">
        <v>7</v>
      </c>
      <c r="L16" s="76">
        <v>0</v>
      </c>
      <c r="M16" s="75">
        <v>1</v>
      </c>
      <c r="N16" s="75">
        <v>0</v>
      </c>
      <c r="O16" s="85">
        <v>59</v>
      </c>
      <c r="P16" s="5"/>
    </row>
    <row r="17" spans="1:16" x14ac:dyDescent="0.25">
      <c r="A17" s="6">
        <v>9</v>
      </c>
      <c r="B17" s="5" t="s">
        <v>198</v>
      </c>
      <c r="C17" s="5">
        <f t="shared" si="1"/>
        <v>120</v>
      </c>
      <c r="D17" s="75">
        <v>17</v>
      </c>
      <c r="E17" s="75">
        <v>103</v>
      </c>
      <c r="F17" s="5">
        <f t="shared" si="2"/>
        <v>98</v>
      </c>
      <c r="G17" s="75">
        <v>97</v>
      </c>
      <c r="H17" s="75">
        <v>1</v>
      </c>
      <c r="I17" s="76">
        <v>0</v>
      </c>
      <c r="J17" s="5">
        <f t="shared" si="0"/>
        <v>22</v>
      </c>
      <c r="K17" s="75">
        <v>22</v>
      </c>
      <c r="L17" s="76">
        <v>0</v>
      </c>
      <c r="M17" s="75">
        <v>0</v>
      </c>
      <c r="N17" s="75">
        <v>7</v>
      </c>
      <c r="O17" s="85">
        <v>82</v>
      </c>
      <c r="P17" s="5"/>
    </row>
    <row r="18" spans="1:16" x14ac:dyDescent="0.25">
      <c r="A18" s="6">
        <v>10</v>
      </c>
      <c r="B18" s="5" t="s">
        <v>199</v>
      </c>
      <c r="C18" s="5">
        <f t="shared" si="1"/>
        <v>53</v>
      </c>
      <c r="D18" s="75">
        <v>22</v>
      </c>
      <c r="E18" s="75">
        <v>31</v>
      </c>
      <c r="F18" s="5">
        <f t="shared" si="2"/>
        <v>33</v>
      </c>
      <c r="G18" s="75">
        <v>30</v>
      </c>
      <c r="H18" s="75">
        <v>3</v>
      </c>
      <c r="I18" s="76">
        <v>0</v>
      </c>
      <c r="J18" s="5">
        <f t="shared" si="0"/>
        <v>19</v>
      </c>
      <c r="K18" s="75">
        <v>15</v>
      </c>
      <c r="L18" s="76">
        <v>4</v>
      </c>
      <c r="M18" s="75">
        <v>1</v>
      </c>
      <c r="N18" s="75">
        <v>2</v>
      </c>
      <c r="O18" s="85">
        <v>27</v>
      </c>
      <c r="P18" s="5"/>
    </row>
    <row r="19" spans="1:16" x14ac:dyDescent="0.25">
      <c r="A19" s="6">
        <v>11</v>
      </c>
      <c r="B19" s="5" t="s">
        <v>200</v>
      </c>
      <c r="C19" s="5">
        <f t="shared" si="1"/>
        <v>55</v>
      </c>
      <c r="D19" s="75">
        <v>34</v>
      </c>
      <c r="E19" s="75">
        <v>21</v>
      </c>
      <c r="F19" s="5">
        <f t="shared" si="2"/>
        <v>30</v>
      </c>
      <c r="G19" s="75">
        <v>30</v>
      </c>
      <c r="H19" s="75">
        <v>0</v>
      </c>
      <c r="I19" s="76">
        <v>0</v>
      </c>
      <c r="J19" s="5">
        <f t="shared" si="0"/>
        <v>24</v>
      </c>
      <c r="K19" s="75">
        <v>24</v>
      </c>
      <c r="L19" s="76">
        <v>0</v>
      </c>
      <c r="M19" s="75">
        <v>1</v>
      </c>
      <c r="N19" s="75">
        <v>1</v>
      </c>
      <c r="O19" s="85">
        <v>18</v>
      </c>
      <c r="P19" s="5"/>
    </row>
    <row r="20" spans="1:16" x14ac:dyDescent="0.25">
      <c r="A20" s="6">
        <v>12</v>
      </c>
      <c r="B20" s="5" t="s">
        <v>201</v>
      </c>
      <c r="C20" s="5">
        <f t="shared" si="1"/>
        <v>93</v>
      </c>
      <c r="D20" s="75">
        <v>15</v>
      </c>
      <c r="E20" s="75">
        <v>78</v>
      </c>
      <c r="F20" s="5">
        <f t="shared" si="2"/>
        <v>76</v>
      </c>
      <c r="G20" s="75">
        <v>75</v>
      </c>
      <c r="H20" s="75">
        <v>1</v>
      </c>
      <c r="I20" s="76">
        <v>0</v>
      </c>
      <c r="J20" s="5">
        <f t="shared" si="0"/>
        <v>17</v>
      </c>
      <c r="K20" s="75">
        <v>16</v>
      </c>
      <c r="L20" s="76">
        <v>1</v>
      </c>
      <c r="M20" s="75">
        <v>0</v>
      </c>
      <c r="N20" s="75">
        <v>1</v>
      </c>
      <c r="O20" s="85">
        <v>16</v>
      </c>
      <c r="P20" s="5"/>
    </row>
    <row r="21" spans="1:16" x14ac:dyDescent="0.25">
      <c r="A21" s="6">
        <v>13</v>
      </c>
      <c r="B21" s="5" t="s">
        <v>202</v>
      </c>
      <c r="C21" s="5">
        <f t="shared" si="1"/>
        <v>149</v>
      </c>
      <c r="D21" s="75">
        <v>33</v>
      </c>
      <c r="E21" s="75">
        <v>116</v>
      </c>
      <c r="F21" s="5">
        <f t="shared" si="2"/>
        <v>120</v>
      </c>
      <c r="G21" s="75">
        <v>118</v>
      </c>
      <c r="H21" s="75">
        <v>2</v>
      </c>
      <c r="I21" s="76">
        <v>0</v>
      </c>
      <c r="J21" s="5">
        <f t="shared" si="0"/>
        <v>28</v>
      </c>
      <c r="K21" s="75">
        <v>27</v>
      </c>
      <c r="L21" s="76">
        <v>1</v>
      </c>
      <c r="M21" s="75">
        <v>1</v>
      </c>
      <c r="N21" s="75">
        <v>1</v>
      </c>
      <c r="O21" s="85">
        <v>1</v>
      </c>
      <c r="P21" s="5"/>
    </row>
    <row r="22" spans="1:16" x14ac:dyDescent="0.25">
      <c r="A22" s="6">
        <v>14</v>
      </c>
      <c r="B22" s="5" t="s">
        <v>203</v>
      </c>
      <c r="C22" s="5">
        <f t="shared" si="1"/>
        <v>40</v>
      </c>
      <c r="D22" s="75">
        <v>10</v>
      </c>
      <c r="E22" s="75">
        <v>30</v>
      </c>
      <c r="F22" s="5">
        <f t="shared" si="2"/>
        <v>30</v>
      </c>
      <c r="G22" s="75">
        <v>27</v>
      </c>
      <c r="H22" s="75">
        <v>3</v>
      </c>
      <c r="I22" s="76">
        <v>0</v>
      </c>
      <c r="J22" s="5">
        <f t="shared" si="0"/>
        <v>9</v>
      </c>
      <c r="K22" s="75">
        <v>9</v>
      </c>
      <c r="L22" s="76">
        <v>0</v>
      </c>
      <c r="M22" s="75">
        <v>1</v>
      </c>
      <c r="N22" s="75">
        <v>2</v>
      </c>
      <c r="O22" s="5">
        <v>24</v>
      </c>
      <c r="P22" s="85"/>
    </row>
    <row r="23" spans="1:16" x14ac:dyDescent="0.25">
      <c r="A23" s="6">
        <v>15</v>
      </c>
      <c r="B23" s="5" t="s">
        <v>204</v>
      </c>
      <c r="C23" s="5">
        <f t="shared" si="1"/>
        <v>53</v>
      </c>
      <c r="D23" s="75">
        <v>9</v>
      </c>
      <c r="E23" s="75">
        <v>44</v>
      </c>
      <c r="F23" s="5">
        <f t="shared" si="2"/>
        <v>48</v>
      </c>
      <c r="G23" s="75">
        <v>46</v>
      </c>
      <c r="H23" s="75">
        <v>2</v>
      </c>
      <c r="I23" s="76">
        <v>0</v>
      </c>
      <c r="J23" s="5">
        <f t="shared" si="0"/>
        <v>5</v>
      </c>
      <c r="K23" s="75">
        <v>5</v>
      </c>
      <c r="L23" s="76">
        <v>0</v>
      </c>
      <c r="M23" s="75">
        <v>0</v>
      </c>
      <c r="N23" s="75">
        <v>2</v>
      </c>
      <c r="O23" s="5">
        <v>4</v>
      </c>
      <c r="P23" s="85"/>
    </row>
    <row r="24" spans="1:16" x14ac:dyDescent="0.25">
      <c r="A24" s="6">
        <v>16</v>
      </c>
      <c r="B24" s="5" t="s">
        <v>205</v>
      </c>
      <c r="C24" s="5">
        <f t="shared" si="1"/>
        <v>27</v>
      </c>
      <c r="D24" s="75">
        <v>1</v>
      </c>
      <c r="E24" s="75">
        <v>26</v>
      </c>
      <c r="F24" s="5">
        <f t="shared" si="2"/>
        <v>26</v>
      </c>
      <c r="G24" s="75">
        <v>26</v>
      </c>
      <c r="H24" s="75">
        <v>0</v>
      </c>
      <c r="I24" s="76">
        <v>0</v>
      </c>
      <c r="J24" s="5">
        <f t="shared" si="0"/>
        <v>1</v>
      </c>
      <c r="K24" s="75">
        <v>1</v>
      </c>
      <c r="L24" s="76">
        <v>0</v>
      </c>
      <c r="M24" s="75">
        <v>0</v>
      </c>
      <c r="N24" s="75">
        <v>0</v>
      </c>
      <c r="O24" s="5">
        <v>19</v>
      </c>
      <c r="P24" s="85"/>
    </row>
    <row r="25" spans="1:16" x14ac:dyDescent="0.25">
      <c r="A25" s="6"/>
      <c r="B25" s="68" t="s">
        <v>186</v>
      </c>
      <c r="C25" s="8">
        <f>SUM(C9:C24)</f>
        <v>1513</v>
      </c>
      <c r="D25" s="8">
        <f t="shared" ref="D25:O25" si="3">SUM(D9:D24)</f>
        <v>299</v>
      </c>
      <c r="E25" s="8">
        <f t="shared" si="3"/>
        <v>1214</v>
      </c>
      <c r="F25" s="8">
        <f t="shared" si="3"/>
        <v>1221</v>
      </c>
      <c r="G25" s="8">
        <f t="shared" si="3"/>
        <v>1195</v>
      </c>
      <c r="H25" s="8">
        <f t="shared" si="3"/>
        <v>26</v>
      </c>
      <c r="I25" s="8">
        <f t="shared" si="3"/>
        <v>0</v>
      </c>
      <c r="J25" s="8">
        <f t="shared" si="3"/>
        <v>284</v>
      </c>
      <c r="K25" s="8">
        <f t="shared" si="3"/>
        <v>276</v>
      </c>
      <c r="L25" s="8">
        <f t="shared" si="3"/>
        <v>8</v>
      </c>
      <c r="M25" s="8">
        <f t="shared" si="3"/>
        <v>8</v>
      </c>
      <c r="N25" s="8">
        <f t="shared" si="3"/>
        <v>29</v>
      </c>
      <c r="O25" s="8">
        <f t="shared" si="3"/>
        <v>635</v>
      </c>
      <c r="P25" s="8">
        <f>SUM(P9:P24)</f>
        <v>1</v>
      </c>
    </row>
    <row r="26" spans="1:16" ht="20.25" customHeight="1" x14ac:dyDescent="0.25">
      <c r="G26">
        <f>G25+H25</f>
        <v>1221</v>
      </c>
      <c r="L26" s="293"/>
      <c r="M26" s="293"/>
      <c r="N26" s="293"/>
      <c r="O26" s="293"/>
    </row>
    <row r="27" spans="1:16" x14ac:dyDescent="0.25">
      <c r="G27">
        <f>G26/F25*100</f>
        <v>100</v>
      </c>
      <c r="I27">
        <f>G25+H25</f>
        <v>1221</v>
      </c>
    </row>
    <row r="31" spans="1:16" ht="15.75" x14ac:dyDescent="0.25">
      <c r="L31" s="293"/>
      <c r="M31" s="293"/>
      <c r="N31" s="293"/>
      <c r="O31" s="293"/>
    </row>
  </sheetData>
  <mergeCells count="22">
    <mergeCell ref="L26:O26"/>
    <mergeCell ref="L31:O31"/>
    <mergeCell ref="M5:M7"/>
    <mergeCell ref="N5:N7"/>
    <mergeCell ref="O5:O7"/>
    <mergeCell ref="K6:L6"/>
    <mergeCell ref="A1:B1"/>
    <mergeCell ref="N1:O1"/>
    <mergeCell ref="A2:B2"/>
    <mergeCell ref="A3:O3"/>
    <mergeCell ref="C4:M4"/>
    <mergeCell ref="P5:P7"/>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51" t="s">
        <v>71</v>
      </c>
      <c r="B3" s="351"/>
      <c r="C3" s="351"/>
      <c r="D3" s="351"/>
      <c r="E3" s="351"/>
      <c r="F3" s="351"/>
      <c r="G3" s="351"/>
      <c r="H3" s="351"/>
    </row>
    <row r="4" spans="1:12" x14ac:dyDescent="0.25">
      <c r="A4" s="351" t="s">
        <v>120</v>
      </c>
      <c r="B4" s="351"/>
      <c r="C4" s="351"/>
      <c r="D4" s="351"/>
      <c r="E4" s="351"/>
      <c r="F4" s="351"/>
      <c r="G4" s="351"/>
      <c r="H4" s="351"/>
      <c r="I4" s="351"/>
      <c r="J4" s="351"/>
      <c r="K4" s="351"/>
    </row>
    <row r="5" spans="1:12" ht="48" customHeight="1" x14ac:dyDescent="0.25">
      <c r="A5" s="273" t="s">
        <v>81</v>
      </c>
      <c r="B5" s="273"/>
      <c r="C5" s="273"/>
      <c r="D5" s="273"/>
      <c r="E5" s="273"/>
      <c r="F5" s="273"/>
      <c r="G5" s="273"/>
      <c r="H5" s="273"/>
      <c r="I5" s="273"/>
      <c r="J5" s="273"/>
      <c r="K5" s="273"/>
      <c r="L5" s="273"/>
    </row>
    <row r="6" spans="1:12" ht="3.75" customHeight="1" x14ac:dyDescent="0.25"/>
    <row r="7" spans="1:12" ht="52.5" customHeight="1" x14ac:dyDescent="0.25">
      <c r="A7" s="259" t="s">
        <v>15</v>
      </c>
      <c r="B7" s="259" t="s">
        <v>72</v>
      </c>
      <c r="C7" s="259" t="s">
        <v>76</v>
      </c>
      <c r="D7" s="259" t="s">
        <v>79</v>
      </c>
      <c r="E7" s="353" t="s">
        <v>80</v>
      </c>
      <c r="F7" s="354"/>
      <c r="G7" s="354"/>
      <c r="H7" s="355"/>
      <c r="I7" s="305" t="s">
        <v>128</v>
      </c>
      <c r="J7" s="306"/>
      <c r="K7" s="259" t="s">
        <v>99</v>
      </c>
      <c r="L7" s="259" t="s">
        <v>117</v>
      </c>
    </row>
    <row r="8" spans="1:12" ht="132.75" customHeight="1" x14ac:dyDescent="0.25">
      <c r="A8" s="259"/>
      <c r="B8" s="259"/>
      <c r="C8" s="259"/>
      <c r="D8" s="259"/>
      <c r="E8" s="27" t="s">
        <v>121</v>
      </c>
      <c r="F8" s="27" t="s">
        <v>78</v>
      </c>
      <c r="G8" s="27" t="s">
        <v>77</v>
      </c>
      <c r="H8" s="27" t="s">
        <v>98</v>
      </c>
      <c r="I8" s="27" t="s">
        <v>100</v>
      </c>
      <c r="J8" s="27" t="s">
        <v>101</v>
      </c>
      <c r="K8" s="259"/>
      <c r="L8" s="259"/>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52" t="s">
        <v>122</v>
      </c>
      <c r="C43" s="352"/>
      <c r="D43" s="352"/>
      <c r="E43" s="352"/>
      <c r="F43" s="352"/>
      <c r="G43" s="352"/>
      <c r="H43" s="352"/>
      <c r="I43" s="352"/>
      <c r="J43" s="352"/>
      <c r="K43" s="352"/>
      <c r="L43" s="352"/>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51" t="s">
        <v>116</v>
      </c>
      <c r="B3" s="351"/>
      <c r="C3" s="351"/>
      <c r="D3" s="351"/>
      <c r="E3" s="351"/>
      <c r="F3" s="15"/>
    </row>
    <row r="4" spans="1:8" ht="31.5" customHeight="1" x14ac:dyDescent="0.25">
      <c r="A4" s="351" t="s">
        <v>123</v>
      </c>
      <c r="B4" s="351"/>
      <c r="C4" s="351"/>
      <c r="D4" s="351"/>
      <c r="E4" s="351"/>
      <c r="F4" s="15"/>
    </row>
    <row r="5" spans="1:8" ht="51" customHeight="1" x14ac:dyDescent="0.25">
      <c r="A5" s="273" t="s">
        <v>84</v>
      </c>
      <c r="B5" s="273"/>
      <c r="C5" s="273"/>
      <c r="D5" s="273"/>
      <c r="E5" s="273"/>
      <c r="F5" s="273"/>
      <c r="G5" s="273"/>
      <c r="H5" s="273"/>
    </row>
    <row r="7" spans="1:8" ht="32.25" customHeight="1" x14ac:dyDescent="0.25">
      <c r="A7" s="259" t="s">
        <v>15</v>
      </c>
      <c r="B7" s="259" t="s">
        <v>72</v>
      </c>
      <c r="C7" s="259" t="s">
        <v>124</v>
      </c>
      <c r="D7" s="353" t="s">
        <v>97</v>
      </c>
      <c r="E7" s="354"/>
      <c r="F7" s="355"/>
      <c r="G7" s="259" t="s">
        <v>118</v>
      </c>
      <c r="H7" s="259" t="s">
        <v>58</v>
      </c>
    </row>
    <row r="8" spans="1:8" ht="163.5" customHeight="1" x14ac:dyDescent="0.25">
      <c r="A8" s="259"/>
      <c r="B8" s="259"/>
      <c r="C8" s="259"/>
      <c r="D8" s="17" t="s">
        <v>102</v>
      </c>
      <c r="E8" s="13" t="s">
        <v>87</v>
      </c>
      <c r="F8" s="13" t="s">
        <v>86</v>
      </c>
      <c r="G8" s="259"/>
      <c r="H8" s="259"/>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53" t="s">
        <v>315</v>
      </c>
      <c r="B59" s="355"/>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53" t="s">
        <v>337</v>
      </c>
      <c r="B81" s="355"/>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53" t="s">
        <v>342</v>
      </c>
      <c r="B86" s="355"/>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53" t="s">
        <v>352</v>
      </c>
      <c r="B96" s="355"/>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53" t="s">
        <v>357</v>
      </c>
      <c r="B101" s="355"/>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2020-08-16T03:37:47Z</cp:lastPrinted>
  <dcterms:created xsi:type="dcterms:W3CDTF">2017-10-11T02:46:41Z</dcterms:created>
  <dcterms:modified xsi:type="dcterms:W3CDTF">2021-01-18T04:37:46Z</dcterms:modified>
</cp:coreProperties>
</file>