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activeTab="5"/>
  </bookViews>
  <sheets>
    <sheet name="Bieu 1A" sheetId="4" r:id="rId1"/>
    <sheet name="Bieu 1B" sheetId="5" r:id="rId2"/>
    <sheet name="Bieu 1C" sheetId="8" state="hidden"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khảo sát" sheetId="18" r:id="rId13"/>
  </sheets>
  <definedNames>
    <definedName name="_xlnm.Print_Titles" localSheetId="0">'Bieu 1A'!$5:$9</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H49" i="14" l="1"/>
  <c r="G49" i="14"/>
  <c r="D15" i="18" l="1"/>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C12" i="18"/>
  <c r="P38" i="4"/>
  <c r="P39" i="4" s="1"/>
  <c r="Q38" i="4"/>
  <c r="S14" i="14"/>
  <c r="D36" i="14"/>
  <c r="E36" i="14"/>
  <c r="F36" i="14"/>
  <c r="G36" i="14"/>
  <c r="H36" i="14"/>
  <c r="I36" i="14"/>
  <c r="J36" i="14"/>
  <c r="K36" i="14"/>
  <c r="L36" i="14"/>
  <c r="M36" i="14"/>
  <c r="N36" i="14"/>
  <c r="O36" i="14"/>
  <c r="P36" i="14"/>
  <c r="P46" i="14" s="1"/>
  <c r="Q36" i="14"/>
  <c r="R36" i="14"/>
  <c r="C36" i="14"/>
  <c r="J31" i="14"/>
  <c r="J32" i="14"/>
  <c r="J33" i="14"/>
  <c r="J34" i="14"/>
  <c r="J35" i="14"/>
  <c r="F31" i="14"/>
  <c r="F32" i="14"/>
  <c r="F33" i="14"/>
  <c r="F34" i="14"/>
  <c r="F35" i="14"/>
  <c r="C31" i="14"/>
  <c r="C32" i="14"/>
  <c r="C33" i="14"/>
  <c r="C34" i="14"/>
  <c r="C35" i="14"/>
  <c r="S29" i="4"/>
  <c r="O29" i="4"/>
  <c r="P29" i="4"/>
  <c r="Q29" i="4"/>
  <c r="R29" i="4"/>
  <c r="Q61" i="18" l="1"/>
  <c r="P26" i="15" l="1"/>
  <c r="J44" i="14"/>
  <c r="J40" i="14"/>
  <c r="T66" i="18"/>
  <c r="J30" i="14" l="1"/>
  <c r="F30" i="14"/>
  <c r="C30" i="14"/>
  <c r="J27" i="4"/>
  <c r="J28" i="4"/>
  <c r="F27" i="4"/>
  <c r="F28" i="4"/>
  <c r="D29" i="4"/>
  <c r="E29" i="4"/>
  <c r="G29" i="4"/>
  <c r="H29" i="4"/>
  <c r="I29" i="4"/>
  <c r="K29" i="4"/>
  <c r="L29" i="4"/>
  <c r="M29" i="4"/>
  <c r="N29" i="4"/>
  <c r="AJ64" i="18"/>
  <c r="AI64" i="18"/>
  <c r="AH64" i="18"/>
  <c r="AG64" i="18"/>
  <c r="AF64" i="18"/>
  <c r="AE64" i="18"/>
  <c r="AD64" i="18"/>
  <c r="AC64" i="18"/>
  <c r="AB64" i="18"/>
  <c r="AA64" i="18"/>
  <c r="Z64" i="18"/>
  <c r="Y64" i="18"/>
  <c r="X64" i="18"/>
  <c r="W64" i="18"/>
  <c r="V64" i="18"/>
  <c r="U64" i="18"/>
  <c r="T64" i="18"/>
  <c r="S64" i="18"/>
  <c r="R64" i="18"/>
  <c r="Q64" i="18"/>
  <c r="P64" i="18"/>
  <c r="O64" i="18"/>
  <c r="N64" i="18"/>
  <c r="M64" i="18"/>
  <c r="L64" i="18"/>
  <c r="K64" i="18"/>
  <c r="J64" i="18"/>
  <c r="I64" i="18"/>
  <c r="H64" i="18"/>
  <c r="G64" i="18"/>
  <c r="F64" i="18"/>
  <c r="E64" i="18"/>
  <c r="AJ61" i="18"/>
  <c r="AI61" i="18"/>
  <c r="AH61" i="18"/>
  <c r="AG61" i="18"/>
  <c r="AF61" i="18"/>
  <c r="AE61" i="18"/>
  <c r="AD61" i="18"/>
  <c r="AC61" i="18"/>
  <c r="AB61" i="18"/>
  <c r="AA61" i="18"/>
  <c r="Z61" i="18"/>
  <c r="Y61" i="18"/>
  <c r="X61" i="18"/>
  <c r="W61" i="18"/>
  <c r="V61" i="18"/>
  <c r="U61" i="18"/>
  <c r="T61" i="18"/>
  <c r="S61" i="18"/>
  <c r="R61" i="18"/>
  <c r="P61" i="18"/>
  <c r="O61" i="18"/>
  <c r="N61" i="18"/>
  <c r="M61" i="18"/>
  <c r="L61" i="18"/>
  <c r="K61" i="18"/>
  <c r="J61" i="18"/>
  <c r="I61" i="18"/>
  <c r="H61" i="18"/>
  <c r="G61" i="18"/>
  <c r="F61" i="18"/>
  <c r="E61"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F58"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AJ52"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AJ46"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F43" i="18"/>
  <c r="E43" i="18"/>
  <c r="AJ40" i="18"/>
  <c r="AI40" i="18"/>
  <c r="AH40" i="18"/>
  <c r="AG40" i="18"/>
  <c r="AF40" i="18"/>
  <c r="AE40" i="18"/>
  <c r="AD40" i="18"/>
  <c r="AC40" i="18"/>
  <c r="AB40" i="18"/>
  <c r="AA40" i="18"/>
  <c r="Z40" i="18"/>
  <c r="Y40" i="18"/>
  <c r="X40" i="18"/>
  <c r="W40" i="18"/>
  <c r="V40" i="18"/>
  <c r="U40" i="18"/>
  <c r="T40" i="18"/>
  <c r="S40" i="18"/>
  <c r="R40" i="18"/>
  <c r="Q40" i="18"/>
  <c r="P40" i="18"/>
  <c r="O40" i="18"/>
  <c r="N40" i="18"/>
  <c r="M40" i="18"/>
  <c r="L40" i="18"/>
  <c r="K40" i="18"/>
  <c r="J40" i="18"/>
  <c r="I40" i="18"/>
  <c r="H40" i="18"/>
  <c r="G40" i="18"/>
  <c r="F40" i="18"/>
  <c r="E40"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G34" i="18"/>
  <c r="F34" i="18"/>
  <c r="E34"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F37" i="4"/>
  <c r="C27" i="4" l="1"/>
  <c r="C28" i="4"/>
  <c r="J27" i="14"/>
  <c r="J28" i="14"/>
  <c r="J29" i="14"/>
  <c r="F27" i="14"/>
  <c r="F28" i="14"/>
  <c r="F29" i="14"/>
  <c r="C27" i="14"/>
  <c r="C28" i="14"/>
  <c r="C29" i="14"/>
  <c r="M66" i="18"/>
  <c r="P66" i="18"/>
  <c r="Q66" i="18"/>
  <c r="S66" i="18"/>
  <c r="W66" i="18"/>
  <c r="Z66" i="18"/>
  <c r="AC66" i="18"/>
  <c r="AH66" i="18"/>
  <c r="D66" i="18"/>
  <c r="E66" i="18"/>
  <c r="F66" i="18"/>
  <c r="G66" i="18"/>
  <c r="H66" i="18"/>
  <c r="I66" i="18"/>
  <c r="J66" i="18"/>
  <c r="K66" i="18"/>
  <c r="L66" i="18"/>
  <c r="N66" i="18"/>
  <c r="O66" i="18"/>
  <c r="R66" i="18"/>
  <c r="U66" i="18"/>
  <c r="V66" i="18"/>
  <c r="X66" i="18"/>
  <c r="Y66" i="18"/>
  <c r="AA66" i="18"/>
  <c r="AB66" i="18"/>
  <c r="AD66" i="18"/>
  <c r="AE66" i="18"/>
  <c r="AF66" i="18"/>
  <c r="AG66" i="18"/>
  <c r="AI66" i="18"/>
  <c r="AJ66" i="18"/>
  <c r="AJ67" i="18" l="1"/>
  <c r="Q67" i="18"/>
  <c r="AC67" i="18"/>
  <c r="G67" i="18"/>
  <c r="AH67" i="18"/>
  <c r="H67" i="18"/>
  <c r="I67" i="18"/>
  <c r="M67" i="18"/>
  <c r="AF67" i="18"/>
  <c r="U67" i="18"/>
  <c r="AG67" i="18"/>
  <c r="AB67" i="18"/>
  <c r="V67" i="18"/>
  <c r="O67" i="18"/>
  <c r="J67" i="18"/>
  <c r="F67" i="18"/>
  <c r="AI67" i="18"/>
  <c r="AD67" i="18"/>
  <c r="X67" i="18"/>
  <c r="R67" i="18"/>
  <c r="K67" i="18"/>
  <c r="S67" i="18"/>
  <c r="AE67" i="18"/>
  <c r="Y67" i="18"/>
  <c r="T67" i="18"/>
  <c r="L67" i="18"/>
  <c r="W67" i="18"/>
  <c r="AA67" i="18"/>
  <c r="N67" i="18"/>
  <c r="E67" i="18"/>
  <c r="Z67" i="18"/>
  <c r="P67" i="18"/>
  <c r="AG16" i="18"/>
  <c r="AC16" i="18"/>
  <c r="Y16" i="18"/>
  <c r="U16" i="18"/>
  <c r="Q16" i="18"/>
  <c r="M16" i="18"/>
  <c r="I16" i="18"/>
  <c r="E16" i="18"/>
  <c r="AH16" i="18"/>
  <c r="AD16" i="18"/>
  <c r="Z16" i="18"/>
  <c r="V16" i="18"/>
  <c r="R16" i="18"/>
  <c r="N16" i="18"/>
  <c r="J16" i="18"/>
  <c r="F16" i="18"/>
  <c r="AI16" i="18"/>
  <c r="AE16" i="18"/>
  <c r="AA16" i="18"/>
  <c r="W16" i="18"/>
  <c r="S16" i="18"/>
  <c r="O16" i="18"/>
  <c r="K16" i="18"/>
  <c r="G16" i="18"/>
  <c r="AJ16" i="18"/>
  <c r="AF16" i="18"/>
  <c r="AB16" i="18"/>
  <c r="X16" i="18"/>
  <c r="T16" i="18"/>
  <c r="P16" i="18"/>
  <c r="L16" i="18"/>
  <c r="H16" i="18"/>
  <c r="J35" i="4"/>
  <c r="J33" i="4"/>
  <c r="J21" i="14"/>
  <c r="J22" i="14"/>
  <c r="J23" i="14"/>
  <c r="F21" i="14"/>
  <c r="F22" i="14"/>
  <c r="F23" i="14"/>
  <c r="C22" i="14"/>
  <c r="C23" i="14"/>
  <c r="J25" i="4" l="1"/>
  <c r="F25" i="4"/>
  <c r="C12" i="8"/>
  <c r="C13" i="8"/>
  <c r="C16" i="8"/>
  <c r="C17" i="8"/>
  <c r="C19" i="8"/>
  <c r="C20" i="8"/>
  <c r="C21" i="8"/>
  <c r="C22" i="8"/>
  <c r="E38" i="4"/>
  <c r="D38" i="4"/>
  <c r="C15" i="8"/>
  <c r="C11" i="8"/>
  <c r="J9" i="5"/>
  <c r="J10" i="5"/>
  <c r="J11" i="5"/>
  <c r="J12" i="5"/>
  <c r="J13" i="5"/>
  <c r="J14" i="5"/>
  <c r="J15" i="5"/>
  <c r="J16" i="5"/>
  <c r="J17" i="5"/>
  <c r="J18" i="5"/>
  <c r="J19" i="5"/>
  <c r="J20" i="5"/>
  <c r="J21" i="5"/>
  <c r="J22" i="5"/>
  <c r="J23" i="5"/>
  <c r="J24" i="5"/>
  <c r="C23" i="8" l="1"/>
  <c r="C25" i="4"/>
  <c r="D39" i="4"/>
  <c r="P25" i="5"/>
  <c r="D12" i="8"/>
  <c r="D13" i="8"/>
  <c r="D15" i="8"/>
  <c r="D16" i="8"/>
  <c r="D17" i="8"/>
  <c r="D19" i="8"/>
  <c r="D21" i="8"/>
  <c r="D22" i="8"/>
  <c r="D23" i="8"/>
  <c r="J26" i="14"/>
  <c r="F26" i="14"/>
  <c r="C26" i="14"/>
  <c r="J24" i="14" l="1"/>
  <c r="J25" i="14"/>
  <c r="F24" i="14"/>
  <c r="F25" i="14"/>
  <c r="C24" i="14"/>
  <c r="C25" i="14"/>
  <c r="J17" i="4"/>
  <c r="F17" i="4"/>
  <c r="R38" i="4"/>
  <c r="C17" i="4" l="1"/>
  <c r="R39" i="4" l="1"/>
  <c r="R45" i="14"/>
  <c r="Q45" i="14"/>
  <c r="Q46" i="14" s="1"/>
  <c r="R46" i="14" l="1"/>
  <c r="Q39" i="4"/>
  <c r="J26" i="4" l="1"/>
  <c r="F26" i="4"/>
  <c r="C26" i="4" l="1"/>
  <c r="C21" i="14"/>
  <c r="J34" i="4" l="1"/>
  <c r="J36" i="4"/>
  <c r="J32" i="4"/>
  <c r="J31" i="4"/>
  <c r="F31" i="4"/>
  <c r="C31" i="4" l="1"/>
  <c r="J37" i="4"/>
  <c r="F10" i="14"/>
  <c r="F11" i="14"/>
  <c r="J10" i="14"/>
  <c r="J11" i="14"/>
  <c r="C11" i="14"/>
  <c r="C10" i="14"/>
  <c r="F39" i="14"/>
  <c r="C39" i="14"/>
  <c r="J43" i="14" l="1"/>
  <c r="F43" i="14"/>
  <c r="F44" i="14"/>
  <c r="C43" i="14"/>
  <c r="C44" i="14"/>
  <c r="J50" i="14" l="1"/>
  <c r="F23" i="4"/>
  <c r="F24" i="4"/>
  <c r="J12" i="4"/>
  <c r="J13" i="4"/>
  <c r="J14" i="4"/>
  <c r="J15" i="4"/>
  <c r="J16" i="4"/>
  <c r="J18" i="4"/>
  <c r="J19" i="4"/>
  <c r="J20" i="4"/>
  <c r="J21" i="4"/>
  <c r="J22" i="4"/>
  <c r="J23" i="4"/>
  <c r="J24" i="4"/>
  <c r="J11" i="4"/>
  <c r="J29" i="4" l="1"/>
  <c r="C18" i="8" s="1"/>
  <c r="C24" i="4"/>
  <c r="C23" i="4"/>
  <c r="F40" i="14"/>
  <c r="F41" i="14"/>
  <c r="F42" i="14"/>
  <c r="C40" i="14"/>
  <c r="C41" i="14"/>
  <c r="C42" i="14"/>
  <c r="C38" i="14"/>
  <c r="C45" i="14" l="1"/>
  <c r="C12" i="14"/>
  <c r="C13" i="14"/>
  <c r="C14" i="14"/>
  <c r="C15" i="14"/>
  <c r="C16" i="14"/>
  <c r="C17" i="14"/>
  <c r="C18" i="14"/>
  <c r="C19" i="14"/>
  <c r="C20" i="14"/>
  <c r="F12" i="14"/>
  <c r="F13" i="14"/>
  <c r="F14" i="14"/>
  <c r="F15" i="14"/>
  <c r="F16" i="14"/>
  <c r="F17" i="14"/>
  <c r="F18" i="14"/>
  <c r="F19" i="14"/>
  <c r="F20" i="14"/>
  <c r="J12" i="14"/>
  <c r="J13" i="14"/>
  <c r="J14" i="14"/>
  <c r="J15" i="14"/>
  <c r="J16" i="14"/>
  <c r="J17" i="14"/>
  <c r="J18" i="14"/>
  <c r="J19" i="14"/>
  <c r="J20" i="14"/>
  <c r="E25" i="5" l="1"/>
  <c r="D11" i="8" l="1"/>
  <c r="C46" i="14"/>
  <c r="F12" i="4" l="1"/>
  <c r="F13" i="4"/>
  <c r="F14" i="4"/>
  <c r="F15" i="4"/>
  <c r="F16" i="4"/>
  <c r="F18" i="4"/>
  <c r="C18" i="4" s="1"/>
  <c r="F19" i="4"/>
  <c r="C19" i="4" s="1"/>
  <c r="F20" i="4"/>
  <c r="C20" i="4" s="1"/>
  <c r="F21" i="4"/>
  <c r="C21" i="4" s="1"/>
  <c r="F22" i="4"/>
  <c r="C22" i="4" s="1"/>
  <c r="C16" i="4" l="1"/>
  <c r="C14" i="4"/>
  <c r="C15" i="4"/>
  <c r="C12" i="4"/>
  <c r="C13" i="4"/>
  <c r="G38" i="4" l="1"/>
  <c r="H38" i="4"/>
  <c r="I38" i="4"/>
  <c r="K38" i="4"/>
  <c r="L38" i="4"/>
  <c r="M38" i="4"/>
  <c r="N38" i="4"/>
  <c r="O38" i="4"/>
  <c r="E39" i="4" l="1"/>
  <c r="N39" i="4"/>
  <c r="M39" i="4"/>
  <c r="L39" i="4"/>
  <c r="O39" i="4"/>
  <c r="K39" i="4"/>
  <c r="H39" i="4"/>
  <c r="G39" i="4"/>
  <c r="I39" i="4"/>
  <c r="C36" i="8"/>
  <c r="C37" i="8"/>
  <c r="C35" i="8"/>
  <c r="C34" i="8"/>
  <c r="C33" i="8"/>
  <c r="C31" i="8"/>
  <c r="C30" i="8"/>
  <c r="C29" i="8"/>
  <c r="C27" i="8"/>
  <c r="C26" i="8"/>
  <c r="I51" i="4" l="1"/>
  <c r="G51" i="4"/>
  <c r="D45" i="14"/>
  <c r="D26" i="8" s="1"/>
  <c r="E45" i="14"/>
  <c r="D27" i="8" s="1"/>
  <c r="G45" i="14"/>
  <c r="D29" i="8" s="1"/>
  <c r="H45" i="14"/>
  <c r="D30" i="8" s="1"/>
  <c r="I45" i="14"/>
  <c r="D31" i="8" s="1"/>
  <c r="K45" i="14"/>
  <c r="D33" i="8" s="1"/>
  <c r="L45" i="14"/>
  <c r="M45" i="14"/>
  <c r="D35" i="8" s="1"/>
  <c r="N45" i="14"/>
  <c r="D36" i="8" s="1"/>
  <c r="O45" i="14"/>
  <c r="D37" i="8" s="1"/>
  <c r="D34" i="8" l="1"/>
  <c r="L46" i="14"/>
  <c r="E46" i="14"/>
  <c r="O46" i="14"/>
  <c r="G50" i="14" s="1"/>
  <c r="N46" i="14"/>
  <c r="M46" i="14"/>
  <c r="K46" i="14"/>
  <c r="H46" i="14"/>
  <c r="D46" i="14"/>
  <c r="G46" i="14"/>
  <c r="I46" i="14"/>
  <c r="F32" i="4" l="1"/>
  <c r="F33" i="4"/>
  <c r="F34" i="4"/>
  <c r="F35" i="4"/>
  <c r="F36" i="4"/>
  <c r="C37" i="4"/>
  <c r="C35" i="4" l="1"/>
  <c r="C34" i="4"/>
  <c r="C32" i="4"/>
  <c r="C36" i="4"/>
  <c r="C33" i="4"/>
  <c r="C38" i="4" l="1"/>
  <c r="J39" i="14" l="1"/>
  <c r="J41" i="14"/>
  <c r="N10" i="13" l="1"/>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1" i="4"/>
  <c r="F29" i="4" s="1"/>
  <c r="C14" i="8" l="1"/>
  <c r="F38" i="4"/>
  <c r="C28" i="8"/>
  <c r="D25" i="5"/>
  <c r="G25" i="5"/>
  <c r="H25" i="5"/>
  <c r="I25" i="5"/>
  <c r="K25" i="5"/>
  <c r="L25" i="5"/>
  <c r="M25" i="5"/>
  <c r="N25" i="5"/>
  <c r="O25" i="5"/>
  <c r="F39" i="4" l="1"/>
  <c r="G52" i="4" s="1"/>
  <c r="H38" i="5"/>
  <c r="R13" i="13"/>
  <c r="T13" i="13"/>
  <c r="G4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38" i="14" l="1"/>
  <c r="F45" i="14" s="1"/>
  <c r="D28" i="8" s="1"/>
  <c r="D14" i="8"/>
  <c r="F46" i="14" l="1"/>
  <c r="G4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6" i="15" l="1"/>
  <c r="L26" i="15"/>
  <c r="M26" i="15"/>
  <c r="N26" i="15"/>
  <c r="O26" i="15"/>
  <c r="G26" i="15"/>
  <c r="H26" i="15"/>
  <c r="I26" i="15"/>
  <c r="G27" i="15" l="1"/>
  <c r="J38" i="14"/>
  <c r="J42" i="14"/>
  <c r="D25" i="8" l="1"/>
  <c r="J4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10" i="15" l="1"/>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F25" i="15"/>
  <c r="J25" i="15"/>
  <c r="D47" i="8"/>
  <c r="D45" i="8"/>
  <c r="D44" i="8"/>
  <c r="D43" i="8"/>
  <c r="E26" i="15"/>
  <c r="D41" i="8" s="1"/>
  <c r="D26" i="15"/>
  <c r="D40" i="8" s="1"/>
  <c r="D18" i="8"/>
  <c r="C50" i="8"/>
  <c r="C40" i="8"/>
  <c r="C41" i="8"/>
  <c r="C43" i="8"/>
  <c r="C44" i="8"/>
  <c r="C45" i="8"/>
  <c r="C47" i="8"/>
  <c r="C48" i="8"/>
  <c r="C49" i="8"/>
  <c r="C51" i="8"/>
  <c r="J46" i="14" l="1"/>
  <c r="D39" i="8"/>
  <c r="C22" i="15"/>
  <c r="C18" i="15"/>
  <c r="C16" i="15"/>
  <c r="C14" i="15"/>
  <c r="C10" i="15"/>
  <c r="C25" i="15"/>
  <c r="C24" i="15"/>
  <c r="C21" i="15"/>
  <c r="C20" i="15"/>
  <c r="C17" i="15"/>
  <c r="C13" i="15"/>
  <c r="C12" i="15"/>
  <c r="J26" i="15"/>
  <c r="D46" i="8" s="1"/>
  <c r="C23" i="15"/>
  <c r="C19" i="15"/>
  <c r="C15" i="15"/>
  <c r="C11" i="15"/>
  <c r="F26"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6" i="15" l="1"/>
  <c r="D42" i="8"/>
  <c r="G28"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H39" i="5" s="1"/>
  <c r="C15" i="11" l="1"/>
  <c r="C17" i="11"/>
  <c r="C12" i="11"/>
  <c r="J25" i="5"/>
  <c r="C46" i="8" s="1"/>
  <c r="C13" i="11"/>
  <c r="F28" i="11"/>
  <c r="C25" i="11"/>
  <c r="C21" i="11"/>
  <c r="J28" i="11"/>
  <c r="C16" i="11"/>
  <c r="C19" i="11"/>
  <c r="C42" i="8"/>
  <c r="C24" i="5"/>
  <c r="C63" i="18" s="1"/>
  <c r="D64" i="18" s="1"/>
  <c r="C15" i="5"/>
  <c r="C30" i="18" s="1"/>
  <c r="D31" i="18" s="1"/>
  <c r="C10" i="5"/>
  <c r="C39" i="18" s="1"/>
  <c r="D40" i="18" s="1"/>
  <c r="C26" i="11"/>
  <c r="C24" i="11"/>
  <c r="C22" i="11"/>
  <c r="C20" i="11"/>
  <c r="C18" i="11"/>
  <c r="C14" i="11"/>
  <c r="C23" i="5"/>
  <c r="C57" i="18" s="1"/>
  <c r="D58" i="18" s="1"/>
  <c r="C22" i="5"/>
  <c r="C21" i="5"/>
  <c r="C18" i="18" s="1"/>
  <c r="C20" i="5"/>
  <c r="C54" i="18" s="1"/>
  <c r="D55" i="18" s="1"/>
  <c r="C19" i="5"/>
  <c r="C51" i="18" s="1"/>
  <c r="D52" i="18" s="1"/>
  <c r="C18" i="5"/>
  <c r="C27" i="18" s="1"/>
  <c r="D28" i="18" s="1"/>
  <c r="C17" i="5"/>
  <c r="C24" i="18" s="1"/>
  <c r="D25" i="18" s="1"/>
  <c r="C16" i="5"/>
  <c r="C45" i="18" s="1"/>
  <c r="D46" i="18" s="1"/>
  <c r="C14" i="5"/>
  <c r="C21" i="18" s="1"/>
  <c r="D22" i="18" s="1"/>
  <c r="C13" i="5"/>
  <c r="C36" i="18" s="1"/>
  <c r="D37" i="18" s="1"/>
  <c r="C12" i="5"/>
  <c r="C42" i="18" s="1"/>
  <c r="D43" i="18" s="1"/>
  <c r="C11" i="5"/>
  <c r="C48" i="18" s="1"/>
  <c r="D49" i="18" s="1"/>
  <c r="C9" i="5"/>
  <c r="C33" i="18" s="1"/>
  <c r="D34" i="18" s="1"/>
  <c r="C60" i="18" l="1"/>
  <c r="D61" i="18" s="1"/>
  <c r="C15" i="18"/>
  <c r="D16" i="18" s="1"/>
  <c r="D19" i="18"/>
  <c r="J38" i="4"/>
  <c r="X48" i="13"/>
  <c r="X30" i="13"/>
  <c r="X27" i="13"/>
  <c r="X12" i="13"/>
  <c r="X42" i="13"/>
  <c r="X51" i="13"/>
  <c r="X21" i="13"/>
  <c r="X24" i="13"/>
  <c r="X39" i="13"/>
  <c r="X36" i="13"/>
  <c r="X45" i="13"/>
  <c r="X54" i="13"/>
  <c r="X33" i="13"/>
  <c r="X15" i="13"/>
  <c r="X9" i="13"/>
  <c r="C32" i="8"/>
  <c r="C28" i="11"/>
  <c r="C25" i="5"/>
  <c r="C11" i="4"/>
  <c r="C29" i="4" s="1"/>
  <c r="C39" i="4" l="1"/>
  <c r="C39" i="8"/>
  <c r="N39" i="5"/>
  <c r="J39" i="4"/>
  <c r="X57" i="13"/>
  <c r="C25" i="8"/>
  <c r="G17" i="12"/>
  <c r="H17" i="12"/>
  <c r="C66" i="18" l="1"/>
  <c r="D67" i="18" s="1"/>
  <c r="D13" i="18"/>
  <c r="U9" i="12"/>
</calcChain>
</file>

<file path=xl/sharedStrings.xml><?xml version="1.0" encoding="utf-8"?>
<sst xmlns="http://schemas.openxmlformats.org/spreadsheetml/2006/main" count="1033" uniqueCount="513">
  <si>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</si>
  <si>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</si>
  <si>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</si>
  <si>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</si>
  <si>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</si>
  <si>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</si>
  <si>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</si>
  <si>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</si>
  <si>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</si>
  <si>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</si>
  <si>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</si>
  <si>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</si>
  <si>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</si>
  <si>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</si>
  <si>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</si>
  <si>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</si>
  <si>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</si>
  <si>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</si>
  <si>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</si>
  <si>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</si>
  <si>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</si>
  <si>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</si>
  <si>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</si>
  <si>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</si>
  <si>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</si>
  <si>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</si>
  <si>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</si>
  <si>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</si>
  <si>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</si>
  <si>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</si>
  <si>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</si>
  <si>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</si>
  <si>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</si>
  <si>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</si>
  <si>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</si>
  <si>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</si>
  <si>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</si>
  <si>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</si>
  <si>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</si>
  <si>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</si>
  <si>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</si>
  <si>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</si>
  <si>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</si>
  <si>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</si>
  <si>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</si>
  <si>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</si>
  <si>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</si>
  <si>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</si>
  <si>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</si>
  <si>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</si>
  <si>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</si>
  <si>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</si>
  <si>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</si>
  <si>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</si>
  <si>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</si>
  <si>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</si>
  <si>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</si>
  <si>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</si>
  <si>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</si>
  <si>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</si>
  <si>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</si>
  <si>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</si>
  <si>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</si>
  <si>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</si>
  <si>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</si>
  <si>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</si>
  <si>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</si>
  <si>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</si>
  <si>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</si>
  <si>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</si>
  <si>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</si>
  <si>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</si>
  <si>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</si>
  <si>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</si>
  <si>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</si>
  <si>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</si>
  <si>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</si>
  <si>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</si>
  <si>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</si>
  <si>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</si>
  <si>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</si>
  <si>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</si>
  <si>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</si>
  <si>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</si>
  <si>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</si>
  <si>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</si>
  <si>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</si>
  <si>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</si>
  <si>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</si>
  <si>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</si>
  <si>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</si>
  <si>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</si>
  <si>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</si>
  <si>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</si>
  <si>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</si>
  <si>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</si>
  <si>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</si>
  <si>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</si>
  <si>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</si>
  <si>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</si>
  <si>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</si>
  <si>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</si>
  <si>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</si>
  <si>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</si>
  <si>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</si>
  <si>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</si>
  <si>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</si>
  <si>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</si>
  <si>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</si>
  <si>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</si>
  <si>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</si>
  <si>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</si>
  <si>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</si>
  <si>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</si>
  <si>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</si>
  <si>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</si>
  <si>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</si>
  <si>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</si>
  <si>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</si>
  <si>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</si>
  <si>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</si>
  <si>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</si>
  <si>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</si>
  <si>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</si>
  <si>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</si>
  <si>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</si>
  <si>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</si>
  <si>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</si>
  <si>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</si>
  <si>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</si>
  <si>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</si>
  <si>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</si>
  <si>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</si>
  <si>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</si>
  <si>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</si>
  <si>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</si>
  <si>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</si>
  <si>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</si>
  <si>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</si>
  <si>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</si>
  <si>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</si>
  <si>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</si>
  <si>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</si>
  <si>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</si>
  <si>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</si>
  <si>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</si>
  <si>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</si>
  <si>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</si>
  <si>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</si>
  <si>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</si>
  <si>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</si>
  <si>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</si>
  <si>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</si>
  <si>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</si>
  <si>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</si>
  <si>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</si>
  <si>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</si>
  <si>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</si>
  <si>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</si>
  <si>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</si>
  <si>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</si>
  <si>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</si>
  <si>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</si>
  <si>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</si>
  <si>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</si>
  <si>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</si>
  <si>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</si>
  <si>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</si>
  <si>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</si>
  <si>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</si>
  <si>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</si>
  <si>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</si>
  <si>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</si>
  <si>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</si>
  <si>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</si>
  <si>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</si>
  <si>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</si>
  <si>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</si>
  <si>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</si>
  <si>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</si>
  <si>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</si>
  <si>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</si>
  <si>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</si>
  <si>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</si>
  <si>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</si>
  <si>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</si>
  <si>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</si>
  <si>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</si>
  <si>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</si>
  <si>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</si>
  <si>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</si>
  <si>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</si>
  <si>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</si>
  <si>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</si>
  <si>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</si>
  <si>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</si>
  <si>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</si>
  <si>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</si>
  <si>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</si>
  <si>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</si>
  <si>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</si>
  <si>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</si>
  <si>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</si>
  <si>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</si>
  <si>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</si>
  <si>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</si>
  <si>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</si>
  <si>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</si>
  <si>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</si>
  <si>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</si>
  <si>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</si>
  <si>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</si>
  <si>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</si>
  <si>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</si>
  <si>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</si>
  <si>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</si>
  <si>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</si>
  <si>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</si>
  <si>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</si>
  <si>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</si>
  <si>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</si>
  <si>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</si>
  <si>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</si>
  <si>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</si>
  <si>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</si>
  <si>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</si>
  <si>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</si>
  <si>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</si>
  <si>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</si>
  <si>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</si>
  <si>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</si>
  <si>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</si>
  <si>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</si>
  <si>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</si>
  <si>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</si>
  <si>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</si>
  <si>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</si>
  <si>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</si>
  <si>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</si>
  <si>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</si>
  <si>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</si>
  <si>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</si>
  <si>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</si>
  <si>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</si>
  <si>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</si>
  <si>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</si>
  <si>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</si>
  <si>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</si>
  <si>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</si>
  <si>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</si>
  <si>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</si>
  <si>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</si>
  <si>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</si>
  <si>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</si>
  <si>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</si>
  <si>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</si>
  <si>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</si>
  <si>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</si>
  <si>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</si>
  <si>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</si>
  <si>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</si>
  <si>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</si>
  <si>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</si>
  <si>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</si>
  <si>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</si>
  <si>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</si>
  <si>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</si>
  <si>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</si>
  <si>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</si>
  <si>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</si>
  <si>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</si>
  <si>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</si>
  <si>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</si>
  <si>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</si>
  <si>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</si>
  <si>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</si>
  <si>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</si>
  <si>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</si>
  <si>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</si>
  <si>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</si>
  <si>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</si>
  <si>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</si>
  <si>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</si>
  <si>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</si>
  <si>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</si>
  <si>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</si>
  <si>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</si>
  <si>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</si>
  <si>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</si>
  <si>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</si>
  <si>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</si>
  <si>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</si>
  <si>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</si>
  <si>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</si>
  <si>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</si>
  <si>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</si>
  <si>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</si>
  <si>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</si>
  <si>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</si>
  <si>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</si>
  <si>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</si>
  <si>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</si>
  <si>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</si>
  <si>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</si>
  <si>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</si>
  <si>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</si>
  <si>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</si>
  <si>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</si>
  <si>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</si>
  <si>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</si>
  <si>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</si>
  <si>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</si>
  <si>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</si>
  <si>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</si>
  <si>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</si>
  <si>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</si>
  <si>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</si>
  <si>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</si>
  <si>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</si>
  <si>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</si>
  <si>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</si>
  <si>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</si>
  <si>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</si>
  <si>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</si>
  <si>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</si>
  <si>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</si>
  <si>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</si>
  <si>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</si>
  <si>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</si>
  <si>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</si>
  <si>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</si>
  <si>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</si>
  <si>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</si>
  <si>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</si>
  <si>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</si>
  <si>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</si>
  <si>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</si>
  <si>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</si>
  <si>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</si>
  <si>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</si>
  <si>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</si>
  <si>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</si>
  <si>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</si>
  <si>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</si>
  <si>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</si>
  <si>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</si>
  <si>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</si>
  <si>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</si>
  <si>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</si>
  <si>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</si>
  <si>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</si>
  <si>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</si>
  <si>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</si>
  <si>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</si>
  <si>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</si>
  <si>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</si>
  <si>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</si>
  <si>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</si>
  <si>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</si>
  <si>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</si>
  <si>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</si>
  <si>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</si>
  <si>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</si>
  <si>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</si>
  <si>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</si>
  <si>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</si>
  <si>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</si>
  <si>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</si>
  <si>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</si>
  <si>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</si>
  <si>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</si>
  <si>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</si>
  <si>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</si>
  <si>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</si>
  <si>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</si>
  <si>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</si>
  <si>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</si>
  <si>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</si>
  <si>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</si>
  <si>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</si>
  <si>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</si>
  <si>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</si>
  <si>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</si>
  <si>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</si>
  <si>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</si>
  <si>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</si>
  <si>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</si>
  <si>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</si>
  <si>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</si>
  <si>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</si>
  <si>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</si>
  <si>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</si>
  <si>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</si>
  <si>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</si>
  <si>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</si>
  <si>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</si>
  <si>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</si>
  <si>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</si>
  <si>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</si>
  <si>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</si>
  <si>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</si>
  <si>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</si>
  <si>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CỘNG HÒA XÃ HỘI CHỦ NGHĨA VIỆT NAM</t>
  </si>
  <si>
    <t>Độc lập - Tự do - Hạnh phúc</t>
  </si>
  <si>
    <t>TT</t>
  </si>
  <si>
    <t>Số TTHC giải quyết trong tháng</t>
  </si>
  <si>
    <t>Tổng số phiếu khảo sát, lấy ý kiến</t>
  </si>
  <si>
    <t>Tỷ lệ %</t>
  </si>
  <si>
    <t>Tổng 1</t>
  </si>
  <si>
    <t>Căn cước công dân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</si>
  <si>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</si>
  <si>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</si>
  <si>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</si>
  <si>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</si>
  <si>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</si>
  <si>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</si>
  <si>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</si>
  <si>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</si>
  <si>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</si>
  <si>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</si>
  <si>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</si>
  <si>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</si>
  <si>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</si>
  <si>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</si>
  <si>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</si>
  <si>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</si>
  <si>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</si>
  <si>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</si>
  <si>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</si>
  <si>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</si>
  <si>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</si>
  <si>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An toàn vệ sinh thực phẩm</t>
  </si>
  <si>
    <t>BÁO CÁO TỔNG HỢP LŨY KẾ KẾT QUẢ
GIẢI QUYẾT THỦ TỤC HÀNH CHÍNH CỦA TRUNG TÂM HÀNH CHÍNH CÔNG 
THÀNH PHỐ CẨM PHẢ VÀ BỘ PHẬN TIẾP NHẬN VÀ TRẢ KẾT QUẢ CẤP XÃ
Đến ngày 14/03/2021</t>
  </si>
  <si>
    <t>(Kèm theo công văn số          /TTPVHCC-TN&amp;GQTTHC ngày    /02/2021 của Trung tâm Phục vụ hành chính công tỉnh)</t>
  </si>
  <si>
    <t>Về thông tin thủ tục hành chính</t>
  </si>
  <si>
    <t>Việc giải quyết thủ tục hành chính</t>
  </si>
  <si>
    <t>Sự phục vụ của CBCCVC</t>
  </si>
  <si>
    <t>Đánh giá chung</t>
  </si>
  <si>
    <t>Tiếp cận thông tin TTHC</t>
  </si>
  <si>
    <t>Việc công khai thông tin TTHC</t>
  </si>
  <si>
    <t>Các yêu cầu thành phần hồ sơ của TTHC</t>
  </si>
  <si>
    <t>Tiến độ và chất lượng cung cấp DVCTT</t>
  </si>
  <si>
    <t>Thời gian được giải quyết TTHC so với phiếu hẹn</t>
  </si>
  <si>
    <t>Số lần phải liên hệ để hoàn thiện hồ sơ</t>
  </si>
  <si>
    <t>Phí, lệ phí thực hiện TTHC</t>
  </si>
  <si>
    <t>Thái độ ứng xử, tinh thần trách nhiệm của CBCCVC hướng dẫn, tiếp nhận, giải quyết TTHC</t>
  </si>
  <si>
    <t>Cảm nhận chung về chất lượng giải quyết TTHC</t>
  </si>
  <si>
    <t>Trực tiếp tại Trung tâm</t>
  </si>
  <si>
    <t>Trên Cổng dịch vụ công</t>
  </si>
  <si>
    <t>Qua Tổng đài Hành chính công</t>
  </si>
  <si>
    <t>Kênh thông tin khác</t>
  </si>
  <si>
    <t>Chưa biết cách tiếp cận thông tin</t>
  </si>
  <si>
    <t>Đúng thành phần TTHC đã công khai, dễ thực hiện</t>
  </si>
  <si>
    <t>Không đúng thành phần đã công khai/Thủ tục giấy tờ phức tạp, khó hiểu</t>
  </si>
  <si>
    <t>Đánh giá khác</t>
  </si>
  <si>
    <t>Nhanh chóng, thuận tiện, dễ thực hiện</t>
  </si>
  <si>
    <t>Chậm, khó thực hiện, thiếu chính xác</t>
  </si>
  <si>
    <t>Trước ngày hẹn trả kết quả</t>
  </si>
  <si>
    <t>Đúng ngày hẹn trả kết quả</t>
  </si>
  <si>
    <t>Quá hạn nhưng được thông báo bằng văn bản</t>
  </si>
  <si>
    <t>Quá hạn nhưng không được thông báo</t>
  </si>
  <si>
    <t>Không phải liên hệ lần nào để hoàn thiện hồ sơ</t>
  </si>
  <si>
    <t>Một lần duy nhất để hoàn thiện hồ sơ</t>
  </si>
  <si>
    <t>Từ hai lần trở lên</t>
  </si>
  <si>
    <t>Đúng với quy định pháp luật</t>
  </si>
  <si>
    <t>Không đúng với quy định pháp luật</t>
  </si>
  <si>
    <t>Phải chi trả thêm</t>
  </si>
  <si>
    <t>Thân thiện, trách nhiệm</t>
  </si>
  <si>
    <t>Bình thường</t>
  </si>
  <si>
    <t>Không thân thiện, thiếu trách nhiệm</t>
  </si>
  <si>
    <t>Có thái độ nhũng nhiễu, gây phiền hà</t>
  </si>
  <si>
    <t>Trung tâm HCC Thành phố</t>
  </si>
  <si>
    <t>Bộ phận một cửa cấp xã (1+2+3+…)</t>
  </si>
  <si>
    <t>UBND phường Quang Hanh</t>
  </si>
  <si>
    <t>UBND phường Cẩm Thạch</t>
  </si>
  <si>
    <t>UBND phường Thủy</t>
  </si>
  <si>
    <t>UBND phường Trung</t>
  </si>
  <si>
    <t>UBND phường Thành</t>
  </si>
  <si>
    <t>UBND phường Bình</t>
  </si>
  <si>
    <t>UBND phường Tây</t>
  </si>
  <si>
    <t>UBND phường Đông</t>
  </si>
  <si>
    <t>UBND phường Sơn</t>
  </si>
  <si>
    <t>UBND phường Cẩm Thịnh</t>
  </si>
  <si>
    <t>UBND phường Phú</t>
  </si>
  <si>
    <t>UBND phường Cửa Ông</t>
  </si>
  <si>
    <t>UBND phường Mông Dương</t>
  </si>
  <si>
    <t>UBND phường Cộng Hòa</t>
  </si>
  <si>
    <t>UBND phường Cẩm Hải</t>
  </si>
  <si>
    <t>UBND phường Dương Huy</t>
  </si>
  <si>
    <t>Tổng hợp kết quả (I+II)</t>
  </si>
  <si>
    <t>Chứng thực</t>
  </si>
  <si>
    <t>Hộ tịch</t>
  </si>
  <si>
    <t>Thủy sản</t>
  </si>
  <si>
    <t>Cộng dồn từ đầu năm (tính từ ngày 15/12/2021) đến ngày 14 tháng báo cáo</t>
  </si>
  <si>
    <t>BÁO CÁO KẾT QUẢ KHẢO SÁT, LẤY Ý KIẾN ĐÁNH GIÁ SỰ HÀI LÒNG CỦA NGƯỜI DÂN TẠI TRUNG TÂM PHỤC VỤ HÀNH CHÍNH CÔNG
VÀ BỘ PHẬN TIẾP NHẬN, TRẢ KẾT QUẢ CẤP XÃ HUYỆN/THÀNH PHỐ/THỊ XÃ…
Tháng 4 năm 2021 (Tính từ ngày 12/3/2021 đến ngày 14/4/2021)</t>
  </si>
  <si>
    <t>ok</t>
  </si>
  <si>
    <t>Lao động, Tiền Lương, Quan hệ lao động</t>
  </si>
  <si>
    <t xml:space="preserve">   </t>
  </si>
  <si>
    <r>
      <t>BÁO CÁO TỔNG HỢP KẾT QUẢ GIẢI QUYẾT THỦ TỤC HÀNH CHÍNH
CỦA TRUNG TÂM HÀNH CHÍNH CÔNG THÀNH PHỐ CẨM PHẢ CHIA THEO CÁC LĨNH VỰC
từ ngày 14</t>
    </r>
    <r>
      <rPr>
        <b/>
        <sz val="12"/>
        <color theme="1"/>
        <rFont val="Times New Roman"/>
        <family val="1"/>
      </rPr>
      <t>/6/2021 đến 13/7/2021</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</si>
  <si>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14/6/2021 đến 13/7/2021</t>
    </r>
  </si>
  <si>
    <r>
      <t>BÁO CÁO TỔNG HỢP KẾT QUẢ GIẢI QUYẾT THỦ TỤC HÀNH CHÍNH
CỦA TRUNG TÂM HÀNH CHÍNH CÔNG THÀNH PHỐ CẨM PHẢ CHIA THEO CÁC LĨNH VỰC
từ ngày 15</t>
    </r>
    <r>
      <rPr>
        <b/>
        <sz val="12"/>
        <color theme="1"/>
        <rFont val="Times New Roman"/>
        <family val="1"/>
      </rPr>
      <t>/12/2020 đến 13/7/2021</t>
    </r>
  </si>
  <si>
    <t>BIỂU KHẢO SÁT MỰC ĐỘ HÀI LÒNG THÁNG 7/2021</t>
  </si>
  <si>
    <t>Kinh doanh khí</t>
  </si>
  <si>
    <t>Lưu thông hàng hoá trong nước</t>
  </si>
  <si>
    <t>Phát thanh truyền hình và thông tin điện tử</t>
  </si>
  <si>
    <t>Thành lập và hoạt động của hộ kinh doanh cá thể</t>
  </si>
  <si>
    <t>Xuất bản, in và phát hành</t>
  </si>
  <si>
    <t>M3</t>
  </si>
  <si>
    <t>M4</t>
  </si>
  <si>
    <t>trả kq HS chiến dịch)</t>
  </si>
  <si>
    <t>TRẢ HS TỒN</t>
  </si>
  <si>
    <t>Giải trình hs quá hạn</t>
  </si>
  <si>
    <t>01 hồ sơ trễ hẹn trên hệ thống thuộc lĩnh vực hộ tịch.
Do thay đổi cán bộ chưa nắm hết quy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</si>
</sst>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1010000]d/m/yy;@"/>
    <numFmt numFmtId="166" formatCode="0.0%"/>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12"/>
      <color theme="1"/>
      <name val="Times New Roman"/>
      <family val="1"/>
      <charset val="163"/>
    </font>
    <font>
      <b/>
      <sz val="9"/>
      <color theme="1"/>
      <name val="Times New Roman"/>
      <family val="1"/>
      <charset val="163"/>
    </font>
    <font>
      <sz val="12"/>
      <color rgb="FFFF0000"/>
      <name val="Times New Roman"/>
      <family val="1"/>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4">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4" fontId="49"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cellStyleXfs>
  <cellXfs count="37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0" fontId="48" fillId="0" borderId="0" xfId="0" applyFont="1"/>
    <xf numFmtId="0" fontId="1" fillId="34" borderId="1" xfId="0" applyFont="1" applyFill="1" applyBorder="1"/>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6" fillId="0" borderId="1" xfId="0" applyFont="1" applyBorder="1" applyAlignment="1">
      <alignment horizontal="center"/>
    </xf>
    <xf numFmtId="0" fontId="22" fillId="0" borderId="0" xfId="0" applyFont="1" applyFill="1" applyBorder="1" applyAlignment="1">
      <alignment vertical="top"/>
    </xf>
    <xf numFmtId="0" fontId="22" fillId="33" borderId="0" xfId="0" applyFont="1" applyFill="1" applyBorder="1" applyAlignment="1">
      <alignment vertical="top"/>
    </xf>
    <xf numFmtId="0" fontId="0" fillId="0" borderId="0" xfId="0" applyBorder="1"/>
    <xf numFmtId="0" fontId="0" fillId="33" borderId="0" xfId="0" applyFill="1" applyBorder="1"/>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0" fontId="2" fillId="33" borderId="1" xfId="0" applyFont="1" applyFill="1" applyBorder="1" applyAlignment="1">
      <alignment horizontal="center"/>
    </xf>
    <xf numFmtId="0" fontId="41" fillId="33" borderId="1" xfId="0" applyFont="1" applyFill="1" applyBorder="1" applyAlignment="1">
      <alignment vertical="top"/>
    </xf>
    <xf numFmtId="0" fontId="1" fillId="33" borderId="22" xfId="0" applyFont="1" applyFill="1" applyBorder="1"/>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5" fillId="0" borderId="0" xfId="51"/>
    <xf numFmtId="0" fontId="14" fillId="0" borderId="0" xfId="51" applyFont="1"/>
    <xf numFmtId="0" fontId="11" fillId="0" borderId="1" xfId="51" applyFont="1" applyBorder="1" applyAlignment="1">
      <alignment horizontal="center" textRotation="90" wrapText="1" shrinkToFit="1"/>
    </xf>
    <xf numFmtId="0" fontId="13" fillId="0" borderId="1" xfId="51" applyFont="1" applyBorder="1" applyAlignment="1">
      <alignment horizontal="center" vertical="center" wrapText="1" shrinkToFit="1"/>
    </xf>
    <xf numFmtId="0" fontId="47" fillId="0" borderId="1" xfId="51" applyFont="1" applyBorder="1" applyAlignment="1">
      <alignment horizontal="center" vertical="center" wrapText="1" shrinkToFit="1"/>
    </xf>
    <xf numFmtId="0" fontId="11" fillId="0" borderId="1" xfId="51" applyFont="1" applyBorder="1" applyAlignment="1">
      <alignment horizontal="left" vertical="center" wrapText="1" shrinkToFit="1"/>
    </xf>
    <xf numFmtId="3" fontId="11" fillId="0" borderId="1" xfId="51" applyNumberFormat="1" applyFont="1" applyBorder="1" applyAlignment="1">
      <alignment horizontal="right" vertical="center" wrapText="1" shrinkToFit="1"/>
    </xf>
    <xf numFmtId="166" fontId="11" fillId="0" borderId="1" xfId="52" applyNumberFormat="1" applyFont="1" applyBorder="1" applyAlignment="1">
      <alignment horizontal="right" vertical="center" wrapText="1"/>
    </xf>
    <xf numFmtId="164" fontId="14" fillId="0" borderId="0" xfId="45" applyNumberFormat="1" applyFont="1"/>
    <xf numFmtId="0" fontId="13" fillId="0" borderId="1" xfId="51" applyFont="1" applyBorder="1" applyAlignment="1">
      <alignment horizontal="left" vertical="center" wrapText="1" shrinkToFit="1"/>
    </xf>
    <xf numFmtId="3" fontId="13" fillId="0" borderId="1" xfId="51" applyNumberFormat="1" applyFont="1" applyBorder="1" applyAlignment="1">
      <alignment horizontal="right" vertical="center" wrapText="1" shrinkToFit="1"/>
    </xf>
    <xf numFmtId="0" fontId="14" fillId="0" borderId="0" xfId="51" applyFont="1" applyAlignment="1">
      <alignment horizontal="center"/>
    </xf>
    <xf numFmtId="0" fontId="11" fillId="34" borderId="1" xfId="51" applyFont="1" applyFill="1" applyBorder="1" applyAlignment="1">
      <alignment horizontal="center" textRotation="90" wrapText="1" shrinkToFit="1"/>
    </xf>
    <xf numFmtId="0" fontId="47" fillId="34" borderId="1" xfId="51" applyFont="1" applyFill="1" applyBorder="1" applyAlignment="1">
      <alignment horizontal="center" vertical="center" wrapText="1" shrinkToFit="1"/>
    </xf>
    <xf numFmtId="3" fontId="11" fillId="34" borderId="1" xfId="51" applyNumberFormat="1" applyFont="1" applyFill="1" applyBorder="1" applyAlignment="1">
      <alignment horizontal="right" vertical="center" wrapText="1" shrinkToFit="1"/>
    </xf>
    <xf numFmtId="166" fontId="11" fillId="34" borderId="1" xfId="52" applyNumberFormat="1" applyFont="1" applyFill="1" applyBorder="1" applyAlignment="1">
      <alignment horizontal="right" vertical="center" wrapText="1"/>
    </xf>
    <xf numFmtId="3" fontId="13" fillId="34" borderId="1" xfId="51" applyNumberFormat="1" applyFont="1" applyFill="1" applyBorder="1" applyAlignment="1">
      <alignment horizontal="right" vertical="center" wrapText="1" shrinkToFit="1"/>
    </xf>
    <xf numFmtId="0" fontId="14" fillId="34" borderId="0" xfId="51" applyFont="1" applyFill="1"/>
    <xf numFmtId="1" fontId="11" fillId="0" borderId="1" xfId="52" applyNumberFormat="1" applyFont="1" applyBorder="1" applyAlignment="1">
      <alignment horizontal="right" vertical="center" wrapText="1"/>
    </xf>
    <xf numFmtId="1" fontId="11" fillId="34" borderId="1" xfId="52" applyNumberFormat="1" applyFont="1" applyFill="1" applyBorder="1" applyAlignment="1">
      <alignment horizontal="right" vertical="center" wrapText="1"/>
    </xf>
    <xf numFmtId="0" fontId="13" fillId="33" borderId="1" xfId="51" applyFont="1" applyFill="1" applyBorder="1" applyAlignment="1">
      <alignment horizontal="center" vertical="center" wrapText="1" shrinkToFit="1"/>
    </xf>
    <xf numFmtId="0" fontId="11" fillId="33" borderId="1" xfId="51" applyFont="1" applyFill="1" applyBorder="1" applyAlignment="1">
      <alignment horizontal="left" vertical="center" wrapText="1" shrinkToFit="1"/>
    </xf>
    <xf numFmtId="1" fontId="11" fillId="33" borderId="1" xfId="52" applyNumberFormat="1" applyFont="1" applyFill="1" applyBorder="1" applyAlignment="1">
      <alignment horizontal="right" vertical="center" wrapText="1"/>
    </xf>
    <xf numFmtId="0" fontId="14" fillId="33" borderId="0" xfId="51" applyFont="1" applyFill="1"/>
    <xf numFmtId="0" fontId="14" fillId="33" borderId="0" xfId="51" applyFont="1" applyFill="1" applyAlignment="1">
      <alignment horizontal="center"/>
    </xf>
    <xf numFmtId="0" fontId="14" fillId="33" borderId="0" xfId="51" applyFont="1" applyFill="1" applyAlignment="1">
      <alignment horizontal="center" vertical="center"/>
    </xf>
    <xf numFmtId="0" fontId="1" fillId="33" borderId="0" xfId="51" applyFont="1" applyFill="1" applyAlignment="1">
      <alignment vertical="center"/>
    </xf>
    <xf numFmtId="0" fontId="2" fillId="33" borderId="0" xfId="51" applyFont="1" applyFill="1"/>
    <xf numFmtId="0" fontId="1" fillId="33" borderId="0" xfId="51" applyFont="1" applyFill="1" applyAlignment="1">
      <alignment horizontal="center" vertical="center"/>
    </xf>
    <xf numFmtId="0" fontId="45" fillId="33" borderId="0" xfId="51" applyFill="1"/>
    <xf numFmtId="0" fontId="1" fillId="33" borderId="0" xfId="51" applyFont="1" applyFill="1" applyAlignment="1">
      <alignment horizontal="right"/>
    </xf>
    <xf numFmtId="0" fontId="1" fillId="33" borderId="0" xfId="51" applyFont="1" applyFill="1"/>
    <xf numFmtId="0" fontId="8" fillId="33" borderId="0" xfId="51" applyFont="1" applyFill="1" applyAlignment="1">
      <alignment horizontal="center"/>
    </xf>
    <xf numFmtId="3" fontId="11" fillId="33" borderId="1" xfId="51" applyNumberFormat="1" applyFont="1" applyFill="1" applyBorder="1" applyAlignment="1">
      <alignment horizontal="right" vertical="center" wrapText="1" shrinkToFit="1"/>
    </xf>
    <xf numFmtId="0" fontId="50" fillId="33" borderId="0" xfId="51" applyFont="1" applyFill="1" applyAlignment="1">
      <alignment horizontal="center" vertical="center"/>
    </xf>
    <xf numFmtId="3" fontId="51" fillId="0" borderId="1" xfId="51" applyNumberFormat="1" applyFont="1" applyBorder="1" applyAlignment="1">
      <alignment horizontal="center" vertical="center" wrapText="1" shrinkToFit="1"/>
    </xf>
    <xf numFmtId="3" fontId="51" fillId="0" borderId="1" xfId="51" applyNumberFormat="1" applyFont="1" applyBorder="1" applyAlignment="1">
      <alignment horizontal="right" vertical="center" wrapText="1" shrinkToFit="1"/>
    </xf>
    <xf numFmtId="0" fontId="51" fillId="0" borderId="1" xfId="51" applyFont="1" applyBorder="1" applyAlignment="1">
      <alignment horizontal="center" vertical="center" wrapText="1" shrinkToFit="1"/>
    </xf>
    <xf numFmtId="166" fontId="51" fillId="0" borderId="1" xfId="52" applyNumberFormat="1" applyFont="1" applyBorder="1" applyAlignment="1">
      <alignment horizontal="right" vertical="center" wrapText="1"/>
    </xf>
    <xf numFmtId="1" fontId="51" fillId="0" borderId="1" xfId="52" applyNumberFormat="1" applyFont="1" applyBorder="1" applyAlignment="1">
      <alignment horizontal="right" vertical="center" wrapText="1"/>
    </xf>
    <xf numFmtId="3" fontId="51" fillId="33" borderId="1" xfId="51" applyNumberFormat="1" applyFont="1" applyFill="1" applyBorder="1" applyAlignment="1">
      <alignment horizontal="right" vertical="center" wrapText="1" shrinkToFit="1"/>
    </xf>
    <xf numFmtId="0" fontId="51" fillId="33" borderId="1" xfId="51" applyFont="1" applyFill="1" applyBorder="1" applyAlignment="1">
      <alignment horizontal="center" vertical="center" wrapText="1" shrinkToFit="1"/>
    </xf>
    <xf numFmtId="1" fontId="51" fillId="33" borderId="1" xfId="52" applyNumberFormat="1" applyFont="1" applyFill="1" applyBorder="1" applyAlignment="1">
      <alignment horizontal="right" vertical="center" wrapText="1"/>
    </xf>
    <xf numFmtId="0" fontId="50" fillId="33" borderId="0" xfId="51" applyFont="1" applyFill="1" applyAlignment="1">
      <alignment horizontal="center"/>
    </xf>
    <xf numFmtId="0" fontId="50" fillId="33" borderId="0" xfId="51" applyFont="1" applyFill="1"/>
    <xf numFmtId="0" fontId="50" fillId="0" borderId="0" xfId="51" applyFont="1" applyAlignment="1">
      <alignment horizontal="center"/>
    </xf>
    <xf numFmtId="0" fontId="50" fillId="0" borderId="0" xfId="51" applyFont="1"/>
    <xf numFmtId="0" fontId="13" fillId="38" borderId="1" xfId="51" applyFont="1" applyFill="1" applyBorder="1" applyAlignment="1">
      <alignment horizontal="center" vertical="center" wrapText="1" shrinkToFit="1"/>
    </xf>
    <xf numFmtId="0" fontId="14" fillId="38" borderId="0" xfId="51" applyFont="1" applyFill="1"/>
    <xf numFmtId="164" fontId="14" fillId="38" borderId="0" xfId="45" applyNumberFormat="1" applyFont="1" applyFill="1"/>
    <xf numFmtId="166" fontId="11" fillId="38" borderId="1" xfId="52" applyNumberFormat="1" applyFont="1" applyFill="1" applyBorder="1" applyAlignment="1">
      <alignment horizontal="right" vertical="center" wrapText="1"/>
    </xf>
    <xf numFmtId="0" fontId="13" fillId="35" borderId="1" xfId="51" applyFont="1" applyFill="1" applyBorder="1" applyAlignment="1">
      <alignment horizontal="center" vertical="center" wrapText="1" shrinkToFit="1"/>
    </xf>
    <xf numFmtId="0" fontId="11" fillId="35" borderId="1" xfId="51" applyFont="1" applyFill="1" applyBorder="1" applyAlignment="1">
      <alignment horizontal="left" vertical="center" wrapText="1" shrinkToFit="1"/>
    </xf>
    <xf numFmtId="3" fontId="51" fillId="35" borderId="1" xfId="51" applyNumberFormat="1" applyFont="1" applyFill="1" applyBorder="1" applyAlignment="1">
      <alignment horizontal="center" vertical="center" wrapText="1" shrinkToFit="1"/>
    </xf>
    <xf numFmtId="3" fontId="51" fillId="35" borderId="1" xfId="51" applyNumberFormat="1" applyFont="1" applyFill="1" applyBorder="1" applyAlignment="1">
      <alignment horizontal="right" vertical="center" wrapText="1" shrinkToFit="1"/>
    </xf>
    <xf numFmtId="0" fontId="51" fillId="35" borderId="1" xfId="51" applyFont="1" applyFill="1" applyBorder="1" applyAlignment="1">
      <alignment horizontal="center" vertical="center" wrapText="1" shrinkToFit="1"/>
    </xf>
    <xf numFmtId="166" fontId="51" fillId="35" borderId="1" xfId="52" applyNumberFormat="1" applyFont="1" applyFill="1" applyBorder="1" applyAlignment="1">
      <alignment horizontal="right" vertical="center" wrapText="1"/>
    </xf>
    <xf numFmtId="166" fontId="11" fillId="35" borderId="1" xfId="52" applyNumberFormat="1" applyFont="1" applyFill="1" applyBorder="1" applyAlignment="1">
      <alignment horizontal="right" vertical="center" wrapText="1"/>
    </xf>
    <xf numFmtId="164" fontId="52" fillId="33" borderId="0" xfId="45" applyNumberFormat="1" applyFont="1" applyFill="1"/>
    <xf numFmtId="164" fontId="52" fillId="0" borderId="0" xfId="45" applyNumberFormat="1" applyFont="1"/>
    <xf numFmtId="0" fontId="52" fillId="0" borderId="0" xfId="51" applyFont="1"/>
    <xf numFmtId="9" fontId="0" fillId="0" borderId="0" xfId="53" applyFont="1"/>
    <xf numFmtId="3" fontId="51" fillId="33" borderId="1" xfId="51" applyNumberFormat="1" applyFont="1" applyFill="1" applyBorder="1" applyAlignment="1">
      <alignment horizontal="center" vertical="center" wrapText="1" shrinkToFit="1"/>
    </xf>
    <xf numFmtId="0" fontId="4" fillId="0" borderId="6" xfId="0" applyFont="1" applyBorder="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right"/>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2" fillId="0" borderId="1" xfId="0" applyFont="1" applyFill="1" applyBorder="1" applyAlignment="1">
      <alignment vertical="top"/>
    </xf>
    <xf numFmtId="43" fontId="1" fillId="0" borderId="1" xfId="45" applyFont="1" applyFill="1" applyBorder="1"/>
    <xf numFmtId="0" fontId="0" fillId="0" borderId="1" xfId="0" applyBorder="1" applyAlignment="1">
      <alignment wrapText="1"/>
    </xf>
    <xf numFmtId="0" fontId="24" fillId="0" borderId="0" xfId="0" applyFont="1" applyAlignment="1">
      <alignment horizontal="center"/>
    </xf>
    <xf numFmtId="0" fontId="19" fillId="0" borderId="0" xfId="0" applyFont="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0" borderId="1" xfId="0" applyFont="1" applyBorder="1" applyAlignment="1">
      <alignment horizontal="center" vertical="center" wrapText="1"/>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7" borderId="2" xfId="0" applyFont="1" applyFill="1" applyBorder="1" applyAlignment="1">
      <alignment horizontal="center" wrapText="1"/>
    </xf>
    <xf numFmtId="0" fontId="1" fillId="37" borderId="3" xfId="0" applyFont="1" applyFill="1" applyBorder="1" applyAlignment="1">
      <alignment horizontal="center" wrapText="1"/>
    </xf>
    <xf numFmtId="0" fontId="1" fillId="37" borderId="4" xfId="0" applyFont="1" applyFill="1" applyBorder="1" applyAlignment="1">
      <alignment horizontal="center" wrapText="1"/>
    </xf>
    <xf numFmtId="0" fontId="4" fillId="36" borderId="2" xfId="0" applyFont="1" applyFill="1" applyBorder="1" applyAlignment="1">
      <alignment horizontal="center" wrapText="1"/>
    </xf>
    <xf numFmtId="0" fontId="4" fillId="36" borderId="3" xfId="0" applyFont="1" applyFill="1" applyBorder="1" applyAlignment="1">
      <alignment horizontal="center" wrapText="1"/>
    </xf>
    <xf numFmtId="0" fontId="4" fillId="36"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0" fontId="13" fillId="0" borderId="2" xfId="51" applyFont="1" applyBorder="1" applyAlignment="1">
      <alignment horizontal="center"/>
    </xf>
    <xf numFmtId="0" fontId="13" fillId="0" borderId="3" xfId="51" applyFont="1" applyBorder="1" applyAlignment="1">
      <alignment horizontal="center"/>
    </xf>
    <xf numFmtId="0" fontId="13" fillId="0" borderId="4" xfId="51" applyFont="1" applyBorder="1" applyAlignment="1">
      <alignment horizontal="center"/>
    </xf>
    <xf numFmtId="0" fontId="46" fillId="0" borderId="0" xfId="51" applyFont="1" applyAlignment="1">
      <alignment horizontal="center" vertical="center" wrapText="1"/>
    </xf>
    <xf numFmtId="0" fontId="1" fillId="33" borderId="0" xfId="51" applyFont="1" applyFill="1" applyAlignment="1">
      <alignment horizontal="center" vertical="center"/>
    </xf>
    <xf numFmtId="0" fontId="8" fillId="33" borderId="0" xfId="51" applyFont="1" applyFill="1" applyAlignment="1">
      <alignment horizontal="center" vertical="center"/>
    </xf>
    <xf numFmtId="0" fontId="8" fillId="33" borderId="0" xfId="51" applyFont="1" applyFill="1" applyAlignment="1">
      <alignment horizontal="center"/>
    </xf>
    <xf numFmtId="0" fontId="24" fillId="33" borderId="0" xfId="51" applyFont="1" applyFill="1" applyAlignment="1">
      <alignment horizontal="center" wrapText="1"/>
    </xf>
    <xf numFmtId="0" fontId="13" fillId="0" borderId="5" xfId="51" applyFont="1" applyBorder="1" applyAlignment="1">
      <alignment horizontal="center" vertical="center" shrinkToFit="1"/>
    </xf>
    <xf numFmtId="0" fontId="13" fillId="0" borderId="7" xfId="51" applyFont="1" applyBorder="1" applyAlignment="1">
      <alignment horizontal="center" vertical="center" shrinkToFit="1"/>
    </xf>
    <xf numFmtId="0" fontId="13" fillId="0" borderId="6" xfId="51" applyFont="1" applyBorder="1" applyAlignment="1">
      <alignment horizontal="center" vertical="center" shrinkToFit="1"/>
    </xf>
    <xf numFmtId="0" fontId="13" fillId="0" borderId="1" xfId="51" applyFont="1" applyBorder="1" applyAlignment="1">
      <alignment horizontal="center" vertical="center" wrapText="1" shrinkToFit="1"/>
    </xf>
    <xf numFmtId="0" fontId="51" fillId="0" borderId="5" xfId="51" applyFont="1" applyBorder="1" applyAlignment="1">
      <alignment horizontal="center" vertical="center" wrapText="1" shrinkToFit="1"/>
    </xf>
    <xf numFmtId="0" fontId="51" fillId="0" borderId="7" xfId="51" applyFont="1" applyBorder="1" applyAlignment="1">
      <alignment horizontal="center" vertical="center" wrapText="1" shrinkToFit="1"/>
    </xf>
    <xf numFmtId="0" fontId="51" fillId="0" borderId="6" xfId="51" applyFont="1" applyBorder="1" applyAlignment="1">
      <alignment horizontal="center" vertical="center" wrapText="1" shrinkToFit="1"/>
    </xf>
    <xf numFmtId="0" fontId="51" fillId="0" borderId="1" xfId="51" applyFont="1" applyBorder="1" applyAlignment="1">
      <alignment horizontal="center" vertical="center" wrapText="1" shrinkToFit="1"/>
    </xf>
    <xf numFmtId="0" fontId="13" fillId="0" borderId="1" xfId="51" applyFont="1" applyBorder="1" applyAlignment="1">
      <alignment horizontal="center"/>
    </xf>
    <xf numFmtId="0" fontId="13" fillId="0" borderId="1" xfId="51" applyFont="1" applyBorder="1" applyAlignment="1">
      <alignment horizontal="center" vertical="center" wrapText="1"/>
    </xf>
    <xf numFmtId="0" fontId="13" fillId="0" borderId="2" xfId="51" applyFont="1" applyBorder="1" applyAlignment="1">
      <alignment horizontal="left" vertical="center" wrapText="1" shrinkToFit="1"/>
    </xf>
    <xf numFmtId="0" fontId="13" fillId="0" borderId="3" xfId="51" applyFont="1" applyBorder="1" applyAlignment="1">
      <alignment horizontal="left" vertical="center" wrapText="1" shrinkToFit="1"/>
    </xf>
    <xf numFmtId="0" fontId="13" fillId="0" borderId="4" xfId="51" applyFont="1" applyBorder="1" applyAlignment="1">
      <alignment horizontal="left" vertical="center" wrapText="1" shrinkToFit="1"/>
    </xf>
    <xf numFmtId="0" fontId="13" fillId="0" borderId="1" xfId="51" applyFont="1" applyBorder="1" applyAlignment="1">
      <alignment horizontal="center" vertical="center"/>
    </xf>
    <xf numFmtId="0" fontId="13" fillId="38" borderId="2" xfId="51" applyFont="1" applyFill="1" applyBorder="1" applyAlignment="1">
      <alignment horizontal="left" vertical="center" wrapText="1" shrinkToFit="1"/>
    </xf>
    <xf numFmtId="0" fontId="13" fillId="38" borderId="3" xfId="51" applyFont="1" applyFill="1" applyBorder="1" applyAlignment="1">
      <alignment horizontal="left" vertical="center" wrapText="1" shrinkToFit="1"/>
    </xf>
    <xf numFmtId="0" fontId="13" fillId="38" borderId="4" xfId="51" applyFont="1" applyFill="1" applyBorder="1" applyAlignment="1">
      <alignment horizontal="left" vertical="center" wrapText="1" shrinkToFit="1"/>
    </xf>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2 5" xfId="51"/>
    <cellStyle name="Normal 3" xfId="3"/>
    <cellStyle name="Normal 3 2" xfId="49"/>
    <cellStyle name="Normal 4" xfId="47"/>
    <cellStyle name="Note 2" xfId="40"/>
    <cellStyle name="Output 2" xfId="41"/>
    <cellStyle name="Percent" xfId="53" builtinId="5"/>
    <cellStyle name="Percent 2" xfId="46"/>
    <cellStyle name="Percent 2 5" xfId="52"/>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988517</xdr:colOff>
      <xdr:row>2</xdr:row>
      <xdr:rowOff>9525</xdr:rowOff>
    </xdr:from>
    <xdr:to>
      <xdr:col>6</xdr:col>
      <xdr:colOff>156481</xdr:colOff>
      <xdr:row>2</xdr:row>
      <xdr:rowOff>11113</xdr:rowOff>
    </xdr:to>
    <xdr:cxnSp macro="">
      <xdr:nvCxnSpPr>
        <xdr:cNvPr id="2" name="Straight Connector 1"/>
        <xdr:cNvCxnSpPr/>
      </xdr:nvCxnSpPr>
      <xdr:spPr>
        <a:xfrm>
          <a:off x="1236167" y="409575"/>
          <a:ext cx="2530289"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156322</xdr:colOff>
      <xdr:row>2</xdr:row>
      <xdr:rowOff>2402</xdr:rowOff>
    </xdr:from>
    <xdr:to>
      <xdr:col>33</xdr:col>
      <xdr:colOff>190500</xdr:colOff>
      <xdr:row>2</xdr:row>
      <xdr:rowOff>2402</xdr:rowOff>
    </xdr:to>
    <xdr:cxnSp macro="">
      <xdr:nvCxnSpPr>
        <xdr:cNvPr id="3" name="Straight Connector 2"/>
        <xdr:cNvCxnSpPr/>
      </xdr:nvCxnSpPr>
      <xdr:spPr>
        <a:xfrm>
          <a:off x="12567397" y="402452"/>
          <a:ext cx="20344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activeCell="N14" sqref="N14"/>
    </sheetView>
  </sheetViews>
  <sheetFormatPr defaultRowHeight="15" x14ac:dyDescent="0.25"/>
  <cols>
    <col min="1" max="1" width="5.140625" customWidth="1"/>
    <col min="2" max="2" width="31.140625" customWidth="1"/>
    <col min="3" max="15" width="6" customWidth="1"/>
    <col min="16" max="16" width="6.7109375" customWidth="1"/>
    <col min="17" max="18" width="6" customWidth="1"/>
    <col min="19" max="19" width="19.140625" customWidth="1"/>
  </cols>
  <sheetData>
    <row r="1" spans="1:19" x14ac:dyDescent="0.25">
      <c r="A1" s="242" t="s">
        <v>371</v>
      </c>
      <c r="B1" s="242"/>
      <c r="C1" s="2"/>
      <c r="D1" s="2"/>
      <c r="E1" s="2"/>
      <c r="F1" s="2"/>
      <c r="G1" s="2"/>
      <c r="H1" s="2"/>
      <c r="I1" s="2"/>
      <c r="J1" s="2"/>
      <c r="K1" s="2"/>
      <c r="M1" s="16"/>
      <c r="N1" s="16"/>
      <c r="O1" s="31" t="s">
        <v>19</v>
      </c>
      <c r="P1" s="235"/>
    </row>
    <row r="2" spans="1:19" x14ac:dyDescent="0.25">
      <c r="A2" s="242" t="s">
        <v>372</v>
      </c>
      <c r="B2" s="242"/>
      <c r="C2" s="64"/>
      <c r="D2" s="64"/>
      <c r="E2" s="64"/>
      <c r="F2" s="64"/>
      <c r="G2" s="64"/>
      <c r="H2" s="64"/>
      <c r="I2" s="64"/>
      <c r="J2" s="64"/>
      <c r="K2" s="64"/>
      <c r="M2" s="63"/>
      <c r="N2" s="63"/>
      <c r="O2" s="63"/>
      <c r="P2" s="235"/>
    </row>
    <row r="3" spans="1:19" ht="42" customHeight="1" x14ac:dyDescent="0.25">
      <c r="A3" s="246" t="s">
        <v>498</v>
      </c>
      <c r="B3" s="246"/>
      <c r="C3" s="246"/>
      <c r="D3" s="246"/>
      <c r="E3" s="246"/>
      <c r="F3" s="246"/>
      <c r="G3" s="246"/>
      <c r="H3" s="246"/>
      <c r="I3" s="246"/>
      <c r="J3" s="246"/>
      <c r="K3" s="246"/>
      <c r="L3" s="246"/>
      <c r="M3" s="246"/>
      <c r="N3" s="246"/>
      <c r="O3" s="246"/>
      <c r="P3" s="234"/>
    </row>
    <row r="4" spans="1:19" ht="12.75" customHeight="1" x14ac:dyDescent="0.25">
      <c r="C4" s="247"/>
      <c r="D4" s="247"/>
      <c r="E4" s="247"/>
      <c r="F4" s="247"/>
      <c r="G4" s="247"/>
      <c r="H4" s="247"/>
      <c r="I4" s="247"/>
      <c r="J4" s="247"/>
      <c r="K4" s="247"/>
      <c r="L4" s="247"/>
      <c r="M4" s="247"/>
    </row>
    <row r="5" spans="1:19" s="1" customFormat="1" ht="35.25" customHeight="1" x14ac:dyDescent="0.2">
      <c r="A5" s="249" t="s">
        <v>15</v>
      </c>
      <c r="B5" s="249" t="s">
        <v>184</v>
      </c>
      <c r="C5" s="248" t="s">
        <v>2</v>
      </c>
      <c r="D5" s="248"/>
      <c r="E5" s="248"/>
      <c r="F5" s="248" t="s">
        <v>13</v>
      </c>
      <c r="G5" s="248"/>
      <c r="H5" s="248"/>
      <c r="I5" s="248"/>
      <c r="J5" s="248" t="s">
        <v>3</v>
      </c>
      <c r="K5" s="248"/>
      <c r="L5" s="248"/>
      <c r="M5" s="249" t="s">
        <v>11</v>
      </c>
      <c r="N5" s="249" t="s">
        <v>12</v>
      </c>
      <c r="O5" s="257" t="s">
        <v>65</v>
      </c>
      <c r="P5" s="258"/>
      <c r="Q5" s="249" t="s">
        <v>412</v>
      </c>
      <c r="R5" s="249" t="s">
        <v>413</v>
      </c>
      <c r="S5" s="252" t="s">
        <v>58</v>
      </c>
    </row>
    <row r="6" spans="1:19" s="1" customFormat="1" ht="14.25" customHeight="1" x14ac:dyDescent="0.2">
      <c r="A6" s="250"/>
      <c r="B6" s="250"/>
      <c r="C6" s="249" t="s">
        <v>4</v>
      </c>
      <c r="D6" s="256" t="s">
        <v>5</v>
      </c>
      <c r="E6" s="256"/>
      <c r="F6" s="249" t="s">
        <v>4</v>
      </c>
      <c r="G6" s="253" t="s">
        <v>5</v>
      </c>
      <c r="H6" s="254"/>
      <c r="I6" s="255"/>
      <c r="J6" s="253" t="s">
        <v>5</v>
      </c>
      <c r="K6" s="254"/>
      <c r="L6" s="255"/>
      <c r="M6" s="250"/>
      <c r="N6" s="250"/>
      <c r="O6" s="259"/>
      <c r="P6" s="260"/>
      <c r="Q6" s="250"/>
      <c r="R6" s="250"/>
      <c r="S6" s="252"/>
    </row>
    <row r="7" spans="1:19" s="1" customFormat="1" ht="48.75" customHeight="1" x14ac:dyDescent="0.2">
      <c r="A7" s="250"/>
      <c r="B7" s="250"/>
      <c r="C7" s="250"/>
      <c r="D7" s="249" t="s">
        <v>6</v>
      </c>
      <c r="E7" s="249" t="s">
        <v>7</v>
      </c>
      <c r="F7" s="250"/>
      <c r="G7" s="249" t="s">
        <v>14</v>
      </c>
      <c r="H7" s="249" t="s">
        <v>8</v>
      </c>
      <c r="I7" s="249" t="s">
        <v>9</v>
      </c>
      <c r="J7" s="249" t="s">
        <v>4</v>
      </c>
      <c r="K7" s="249" t="s">
        <v>10</v>
      </c>
      <c r="L7" s="249" t="s">
        <v>185</v>
      </c>
      <c r="M7" s="250"/>
      <c r="N7" s="250"/>
      <c r="O7" s="261"/>
      <c r="P7" s="262"/>
      <c r="Q7" s="250"/>
      <c r="R7" s="250"/>
      <c r="S7" s="252"/>
    </row>
    <row r="8" spans="1:19" s="1" customFormat="1" ht="21.75" customHeight="1" x14ac:dyDescent="0.2">
      <c r="A8" s="251"/>
      <c r="B8" s="251"/>
      <c r="C8" s="251"/>
      <c r="D8" s="250"/>
      <c r="E8" s="250"/>
      <c r="F8" s="251"/>
      <c r="G8" s="250"/>
      <c r="H8" s="250"/>
      <c r="I8" s="250"/>
      <c r="J8" s="250"/>
      <c r="K8" s="250"/>
      <c r="L8" s="250"/>
      <c r="M8" s="251"/>
      <c r="N8" s="251"/>
      <c r="O8" s="231" t="s">
        <v>507</v>
      </c>
      <c r="P8" s="231" t="s">
        <v>508</v>
      </c>
      <c r="Q8" s="251"/>
      <c r="R8" s="251"/>
      <c r="S8" s="252"/>
    </row>
    <row r="9" spans="1:19" s="3" customFormat="1" x14ac:dyDescent="0.25">
      <c r="A9" s="11" t="s">
        <v>44</v>
      </c>
      <c r="B9" s="11" t="s">
        <v>56</v>
      </c>
      <c r="C9" s="19" t="s">
        <v>64</v>
      </c>
      <c r="D9" s="11">
        <v>2</v>
      </c>
      <c r="E9" s="11">
        <v>3</v>
      </c>
      <c r="F9" s="11">
        <v>4</v>
      </c>
      <c r="G9" s="11">
        <v>5</v>
      </c>
      <c r="H9" s="11">
        <v>6</v>
      </c>
      <c r="I9" s="11">
        <v>7</v>
      </c>
      <c r="J9" s="11">
        <v>8</v>
      </c>
      <c r="K9" s="11">
        <v>9</v>
      </c>
      <c r="L9" s="11">
        <v>10</v>
      </c>
      <c r="M9" s="11">
        <v>11</v>
      </c>
      <c r="N9" s="11">
        <v>12</v>
      </c>
      <c r="O9" s="11">
        <v>13</v>
      </c>
      <c r="P9" s="11"/>
      <c r="Q9" s="11">
        <v>14</v>
      </c>
      <c r="R9" s="11"/>
      <c r="S9" s="11"/>
    </row>
    <row r="10" spans="1:19" ht="16.5" customHeight="1" x14ac:dyDescent="0.25">
      <c r="A10" s="44" t="s">
        <v>17</v>
      </c>
      <c r="B10" s="243" t="s">
        <v>45</v>
      </c>
      <c r="C10" s="244"/>
      <c r="D10" s="244"/>
      <c r="E10" s="244"/>
      <c r="F10" s="244"/>
      <c r="G10" s="244"/>
      <c r="H10" s="244"/>
      <c r="I10" s="244"/>
      <c r="J10" s="244"/>
      <c r="K10" s="244"/>
      <c r="L10" s="244"/>
      <c r="M10" s="244"/>
      <c r="N10" s="244"/>
      <c r="O10" s="245"/>
      <c r="P10" s="233"/>
      <c r="Q10" s="84"/>
      <c r="R10" s="84"/>
      <c r="S10" s="84"/>
    </row>
    <row r="11" spans="1:19" x14ac:dyDescent="0.25">
      <c r="A11" s="156">
        <v>1</v>
      </c>
      <c r="B11" s="157" t="s">
        <v>431</v>
      </c>
      <c r="C11" s="5">
        <f t="shared" ref="C11:C28" si="0">F11+J11+M11</f>
        <v>3</v>
      </c>
      <c r="D11" s="75">
        <v>2</v>
      </c>
      <c r="E11" s="75">
        <v>1</v>
      </c>
      <c r="F11" s="5">
        <f>G11+H11+I11</f>
        <v>3</v>
      </c>
      <c r="G11" s="75">
        <v>2</v>
      </c>
      <c r="H11" s="75">
        <v>1</v>
      </c>
      <c r="I11" s="76">
        <v>0</v>
      </c>
      <c r="J11" s="5">
        <f>K11+L11</f>
        <v>0</v>
      </c>
      <c r="K11" s="75">
        <v>0</v>
      </c>
      <c r="L11" s="76">
        <v>0</v>
      </c>
      <c r="M11" s="75">
        <v>0</v>
      </c>
      <c r="N11" s="75">
        <v>0</v>
      </c>
      <c r="O11" s="152"/>
      <c r="P11" s="152">
        <v>1</v>
      </c>
      <c r="Q11" s="84"/>
      <c r="R11" s="154"/>
      <c r="S11" s="84"/>
    </row>
    <row r="12" spans="1:19" x14ac:dyDescent="0.25">
      <c r="A12" s="156">
        <v>2</v>
      </c>
      <c r="B12" s="157" t="s">
        <v>415</v>
      </c>
      <c r="C12" s="5">
        <f t="shared" si="0"/>
        <v>46</v>
      </c>
      <c r="D12" s="75">
        <v>18</v>
      </c>
      <c r="E12" s="75">
        <v>28</v>
      </c>
      <c r="F12" s="5">
        <f t="shared" ref="F12:F19" si="1">G12+H12+I12</f>
        <v>46</v>
      </c>
      <c r="G12" s="75">
        <v>43</v>
      </c>
      <c r="H12" s="75">
        <v>3</v>
      </c>
      <c r="I12" s="76">
        <v>0</v>
      </c>
      <c r="J12" s="5">
        <f t="shared" ref="J12:J28" si="2">K12+L12</f>
        <v>0</v>
      </c>
      <c r="K12" s="75">
        <v>0</v>
      </c>
      <c r="L12" s="76">
        <v>0</v>
      </c>
      <c r="M12" s="75">
        <v>0</v>
      </c>
      <c r="N12" s="75">
        <v>0</v>
      </c>
      <c r="O12" s="152"/>
      <c r="P12" s="152"/>
      <c r="Q12" s="84"/>
      <c r="R12" s="153"/>
      <c r="S12" s="84"/>
    </row>
    <row r="13" spans="1:19" x14ac:dyDescent="0.25">
      <c r="A13" s="156">
        <v>3</v>
      </c>
      <c r="B13" s="157" t="s">
        <v>490</v>
      </c>
      <c r="C13" s="5">
        <f t="shared" si="0"/>
        <v>40</v>
      </c>
      <c r="D13" s="75">
        <v>0</v>
      </c>
      <c r="E13" s="75">
        <v>40</v>
      </c>
      <c r="F13" s="5">
        <f t="shared" si="1"/>
        <v>40</v>
      </c>
      <c r="G13" s="75">
        <v>11</v>
      </c>
      <c r="H13" s="75">
        <v>29</v>
      </c>
      <c r="I13" s="76">
        <v>0</v>
      </c>
      <c r="J13" s="5">
        <f t="shared" si="2"/>
        <v>0</v>
      </c>
      <c r="K13" s="75">
        <v>0</v>
      </c>
      <c r="L13" s="76">
        <v>0</v>
      </c>
      <c r="M13" s="75">
        <v>0</v>
      </c>
      <c r="N13" s="75">
        <v>0</v>
      </c>
      <c r="O13" s="152"/>
      <c r="P13" s="152"/>
      <c r="Q13" s="84"/>
      <c r="R13" s="153"/>
      <c r="S13" s="84"/>
    </row>
    <row r="14" spans="1:19" x14ac:dyDescent="0.25">
      <c r="A14" s="156">
        <v>4</v>
      </c>
      <c r="B14" s="157" t="s">
        <v>417</v>
      </c>
      <c r="C14" s="5">
        <f t="shared" si="0"/>
        <v>1780</v>
      </c>
      <c r="D14" s="75">
        <v>1063</v>
      </c>
      <c r="E14" s="75">
        <v>717</v>
      </c>
      <c r="F14" s="5">
        <f t="shared" si="1"/>
        <v>750</v>
      </c>
      <c r="G14" s="75">
        <v>411</v>
      </c>
      <c r="H14" s="75">
        <v>339</v>
      </c>
      <c r="I14" s="76">
        <v>0</v>
      </c>
      <c r="J14" s="5">
        <f t="shared" si="2"/>
        <v>961</v>
      </c>
      <c r="K14" s="75">
        <v>954</v>
      </c>
      <c r="L14" s="76">
        <v>7</v>
      </c>
      <c r="M14" s="75">
        <v>69</v>
      </c>
      <c r="N14" s="75">
        <v>141</v>
      </c>
      <c r="O14" s="143">
        <v>39</v>
      </c>
      <c r="P14" s="143">
        <v>435</v>
      </c>
      <c r="Q14" s="84">
        <v>58</v>
      </c>
      <c r="R14" s="153"/>
      <c r="S14" s="84"/>
    </row>
    <row r="15" spans="1:19" x14ac:dyDescent="0.25">
      <c r="A15" s="156">
        <v>5</v>
      </c>
      <c r="B15" s="157" t="s">
        <v>430</v>
      </c>
      <c r="C15" s="5">
        <f t="shared" si="0"/>
        <v>230</v>
      </c>
      <c r="D15" s="75">
        <v>7</v>
      </c>
      <c r="E15" s="75">
        <v>223</v>
      </c>
      <c r="F15" s="5">
        <f t="shared" si="1"/>
        <v>206</v>
      </c>
      <c r="G15" s="75">
        <v>81</v>
      </c>
      <c r="H15" s="75">
        <v>125</v>
      </c>
      <c r="I15" s="76">
        <v>0</v>
      </c>
      <c r="J15" s="5">
        <f t="shared" si="2"/>
        <v>24</v>
      </c>
      <c r="K15" s="75">
        <v>24</v>
      </c>
      <c r="L15" s="76">
        <v>0</v>
      </c>
      <c r="M15" s="75">
        <v>0</v>
      </c>
      <c r="N15" s="75">
        <v>0</v>
      </c>
      <c r="O15" s="143"/>
      <c r="P15" s="143">
        <v>164</v>
      </c>
      <c r="Q15" s="84"/>
      <c r="R15" s="153"/>
      <c r="S15" s="84"/>
    </row>
    <row r="16" spans="1:19" x14ac:dyDescent="0.25">
      <c r="A16" s="156">
        <v>6</v>
      </c>
      <c r="B16" s="157" t="s">
        <v>418</v>
      </c>
      <c r="C16" s="5">
        <f t="shared" si="0"/>
        <v>7</v>
      </c>
      <c r="D16" s="75">
        <v>0</v>
      </c>
      <c r="E16" s="75">
        <v>7</v>
      </c>
      <c r="F16" s="5">
        <f t="shared" si="1"/>
        <v>4</v>
      </c>
      <c r="G16" s="75">
        <v>2</v>
      </c>
      <c r="H16" s="75">
        <v>2</v>
      </c>
      <c r="I16" s="76">
        <v>0</v>
      </c>
      <c r="J16" s="5">
        <f t="shared" si="2"/>
        <v>3</v>
      </c>
      <c r="K16" s="75">
        <v>3</v>
      </c>
      <c r="L16" s="76">
        <v>0</v>
      </c>
      <c r="M16" s="75">
        <v>0</v>
      </c>
      <c r="N16" s="75">
        <v>0</v>
      </c>
      <c r="O16" s="143"/>
      <c r="P16" s="143">
        <v>7</v>
      </c>
      <c r="Q16" s="84"/>
      <c r="R16" s="153"/>
      <c r="S16" s="84"/>
    </row>
    <row r="17" spans="1:19" x14ac:dyDescent="0.25">
      <c r="A17" s="156">
        <v>7</v>
      </c>
      <c r="B17" s="157" t="s">
        <v>491</v>
      </c>
      <c r="C17" s="5">
        <f t="shared" si="0"/>
        <v>17</v>
      </c>
      <c r="D17" s="75">
        <v>1</v>
      </c>
      <c r="E17" s="75">
        <v>16</v>
      </c>
      <c r="F17" s="5">
        <f t="shared" si="1"/>
        <v>14</v>
      </c>
      <c r="G17" s="75">
        <v>4</v>
      </c>
      <c r="H17" s="75">
        <v>10</v>
      </c>
      <c r="I17" s="76">
        <v>0</v>
      </c>
      <c r="J17" s="5">
        <f t="shared" si="2"/>
        <v>3</v>
      </c>
      <c r="K17" s="75">
        <v>3</v>
      </c>
      <c r="L17" s="76">
        <v>0</v>
      </c>
      <c r="M17" s="75">
        <v>0</v>
      </c>
      <c r="N17" s="75">
        <v>0</v>
      </c>
      <c r="O17" s="84">
        <v>16</v>
      </c>
      <c r="P17" s="84"/>
      <c r="Q17" s="84"/>
      <c r="R17" s="84"/>
      <c r="S17" s="84"/>
    </row>
    <row r="18" spans="1:19" x14ac:dyDescent="0.25">
      <c r="A18" s="156">
        <v>8</v>
      </c>
      <c r="B18" s="157" t="s">
        <v>502</v>
      </c>
      <c r="C18" s="5">
        <f t="shared" si="0"/>
        <v>7</v>
      </c>
      <c r="D18" s="75">
        <v>5</v>
      </c>
      <c r="E18" s="75">
        <v>2</v>
      </c>
      <c r="F18" s="5">
        <f t="shared" si="1"/>
        <v>7</v>
      </c>
      <c r="G18" s="75">
        <v>6</v>
      </c>
      <c r="H18" s="75">
        <v>1</v>
      </c>
      <c r="I18" s="76">
        <v>0</v>
      </c>
      <c r="J18" s="5">
        <f t="shared" si="2"/>
        <v>0</v>
      </c>
      <c r="K18" s="75">
        <v>0</v>
      </c>
      <c r="L18" s="76">
        <v>0</v>
      </c>
      <c r="M18" s="75">
        <v>0</v>
      </c>
      <c r="N18" s="75">
        <v>0</v>
      </c>
      <c r="O18" s="84"/>
      <c r="P18" s="84">
        <v>2</v>
      </c>
      <c r="Q18" s="84"/>
      <c r="R18" s="84"/>
      <c r="S18" s="84"/>
    </row>
    <row r="19" spans="1:19" x14ac:dyDescent="0.25">
      <c r="A19" s="156">
        <v>9</v>
      </c>
      <c r="B19" s="157" t="s">
        <v>503</v>
      </c>
      <c r="C19" s="5">
        <f t="shared" si="0"/>
        <v>4</v>
      </c>
      <c r="D19" s="75">
        <v>1</v>
      </c>
      <c r="E19" s="75">
        <v>3</v>
      </c>
      <c r="F19" s="5">
        <f t="shared" si="1"/>
        <v>4</v>
      </c>
      <c r="G19" s="75">
        <v>4</v>
      </c>
      <c r="H19" s="75">
        <v>0</v>
      </c>
      <c r="I19" s="76">
        <v>0</v>
      </c>
      <c r="J19" s="5">
        <f t="shared" si="2"/>
        <v>0</v>
      </c>
      <c r="K19" s="75">
        <v>0</v>
      </c>
      <c r="L19" s="76">
        <v>0</v>
      </c>
      <c r="M19" s="75">
        <v>0</v>
      </c>
      <c r="N19" s="75">
        <v>0</v>
      </c>
      <c r="O19" s="84"/>
      <c r="P19" s="84">
        <v>3</v>
      </c>
      <c r="Q19" s="84"/>
      <c r="R19" s="84"/>
      <c r="S19" s="84"/>
    </row>
    <row r="20" spans="1:19" x14ac:dyDescent="0.25">
      <c r="A20" s="156">
        <v>10</v>
      </c>
      <c r="B20" s="157" t="s">
        <v>420</v>
      </c>
      <c r="C20" s="5">
        <f t="shared" si="0"/>
        <v>16</v>
      </c>
      <c r="D20" s="75">
        <v>3</v>
      </c>
      <c r="E20" s="75">
        <v>13</v>
      </c>
      <c r="F20" s="5">
        <f t="shared" ref="F20:F28" si="3">G20+H20+I20</f>
        <v>11</v>
      </c>
      <c r="G20" s="75">
        <v>11</v>
      </c>
      <c r="H20" s="75">
        <v>0</v>
      </c>
      <c r="I20" s="76">
        <v>0</v>
      </c>
      <c r="J20" s="5">
        <f t="shared" si="2"/>
        <v>5</v>
      </c>
      <c r="K20" s="75">
        <v>5</v>
      </c>
      <c r="L20" s="76">
        <v>0</v>
      </c>
      <c r="M20" s="75">
        <v>0</v>
      </c>
      <c r="N20" s="75">
        <v>0</v>
      </c>
      <c r="O20" s="75"/>
      <c r="P20" s="75"/>
      <c r="Q20" s="84"/>
      <c r="R20" s="84"/>
      <c r="S20" s="84"/>
    </row>
    <row r="21" spans="1:19" x14ac:dyDescent="0.25">
      <c r="A21" s="156">
        <v>11</v>
      </c>
      <c r="B21" s="157" t="s">
        <v>504</v>
      </c>
      <c r="C21" s="5">
        <f t="shared" si="0"/>
        <v>2</v>
      </c>
      <c r="D21" s="75">
        <v>0</v>
      </c>
      <c r="E21" s="75">
        <v>2</v>
      </c>
      <c r="F21" s="5">
        <f t="shared" si="3"/>
        <v>2</v>
      </c>
      <c r="G21" s="75">
        <v>1</v>
      </c>
      <c r="H21" s="75">
        <v>1</v>
      </c>
      <c r="I21" s="76">
        <v>0</v>
      </c>
      <c r="J21" s="5">
        <f t="shared" si="2"/>
        <v>0</v>
      </c>
      <c r="K21" s="75">
        <v>0</v>
      </c>
      <c r="L21" s="76">
        <v>0</v>
      </c>
      <c r="M21" s="75">
        <v>0</v>
      </c>
      <c r="N21" s="75">
        <v>0</v>
      </c>
      <c r="O21" s="75"/>
      <c r="P21" s="75">
        <v>2</v>
      </c>
      <c r="Q21" s="84"/>
      <c r="R21" s="84"/>
      <c r="S21" s="84"/>
    </row>
    <row r="22" spans="1:19" x14ac:dyDescent="0.25">
      <c r="A22" s="156">
        <v>12</v>
      </c>
      <c r="B22" s="157" t="s">
        <v>422</v>
      </c>
      <c r="C22" s="5">
        <f t="shared" si="0"/>
        <v>5</v>
      </c>
      <c r="D22" s="75">
        <v>0</v>
      </c>
      <c r="E22" s="75">
        <v>5</v>
      </c>
      <c r="F22" s="5">
        <f t="shared" si="3"/>
        <v>3</v>
      </c>
      <c r="G22" s="75">
        <v>3</v>
      </c>
      <c r="H22" s="75">
        <v>0</v>
      </c>
      <c r="I22" s="76">
        <v>0</v>
      </c>
      <c r="J22" s="5">
        <f t="shared" si="2"/>
        <v>2</v>
      </c>
      <c r="K22" s="75">
        <v>2</v>
      </c>
      <c r="L22" s="76">
        <v>0</v>
      </c>
      <c r="M22" s="75">
        <v>0</v>
      </c>
      <c r="N22" s="75">
        <v>0</v>
      </c>
      <c r="O22" s="75"/>
      <c r="P22" s="75">
        <v>5</v>
      </c>
      <c r="Q22" s="84"/>
      <c r="R22" s="84"/>
      <c r="S22" s="84"/>
    </row>
    <row r="23" spans="1:19" x14ac:dyDescent="0.25">
      <c r="A23" s="156">
        <v>13</v>
      </c>
      <c r="B23" s="157" t="s">
        <v>423</v>
      </c>
      <c r="C23" s="5">
        <f t="shared" si="0"/>
        <v>3</v>
      </c>
      <c r="D23" s="75">
        <v>2</v>
      </c>
      <c r="E23" s="75">
        <v>1</v>
      </c>
      <c r="F23" s="5">
        <f t="shared" si="3"/>
        <v>3</v>
      </c>
      <c r="G23" s="75">
        <v>3</v>
      </c>
      <c r="H23" s="75">
        <v>0</v>
      </c>
      <c r="I23" s="76">
        <v>0</v>
      </c>
      <c r="J23" s="5">
        <f t="shared" si="2"/>
        <v>0</v>
      </c>
      <c r="K23" s="75">
        <v>0</v>
      </c>
      <c r="L23" s="76">
        <v>0</v>
      </c>
      <c r="M23" s="75">
        <v>0</v>
      </c>
      <c r="N23" s="75">
        <v>1</v>
      </c>
      <c r="O23" s="75"/>
      <c r="P23" s="75"/>
      <c r="Q23" s="84"/>
      <c r="R23" s="84"/>
      <c r="S23" s="84"/>
    </row>
    <row r="24" spans="1:19" x14ac:dyDescent="0.25">
      <c r="A24" s="156">
        <v>14</v>
      </c>
      <c r="B24" s="157" t="s">
        <v>425</v>
      </c>
      <c r="C24" s="5">
        <f t="shared" si="0"/>
        <v>18</v>
      </c>
      <c r="D24" s="75">
        <v>4</v>
      </c>
      <c r="E24" s="75">
        <v>14</v>
      </c>
      <c r="F24" s="5">
        <f t="shared" si="3"/>
        <v>16</v>
      </c>
      <c r="G24" s="75">
        <v>8</v>
      </c>
      <c r="H24" s="75">
        <v>8</v>
      </c>
      <c r="I24" s="76">
        <v>0</v>
      </c>
      <c r="J24" s="5">
        <f t="shared" si="2"/>
        <v>2</v>
      </c>
      <c r="K24" s="75">
        <v>2</v>
      </c>
      <c r="L24" s="76">
        <v>0</v>
      </c>
      <c r="M24" s="75">
        <v>0</v>
      </c>
      <c r="N24" s="75">
        <v>10</v>
      </c>
      <c r="O24" s="75"/>
      <c r="P24" s="75"/>
      <c r="Q24" s="84"/>
      <c r="R24" s="84"/>
      <c r="S24" s="84"/>
    </row>
    <row r="25" spans="1:19" x14ac:dyDescent="0.25">
      <c r="A25" s="156">
        <v>15</v>
      </c>
      <c r="B25" s="157" t="s">
        <v>505</v>
      </c>
      <c r="C25" s="5">
        <f t="shared" si="0"/>
        <v>98</v>
      </c>
      <c r="D25" s="75">
        <v>3</v>
      </c>
      <c r="E25" s="75">
        <v>95</v>
      </c>
      <c r="F25" s="5">
        <f t="shared" si="3"/>
        <v>92</v>
      </c>
      <c r="G25" s="75">
        <v>65</v>
      </c>
      <c r="H25" s="75">
        <v>27</v>
      </c>
      <c r="I25" s="76">
        <v>0</v>
      </c>
      <c r="J25" s="5">
        <f t="shared" si="2"/>
        <v>6</v>
      </c>
      <c r="K25" s="75">
        <v>6</v>
      </c>
      <c r="L25" s="76">
        <v>0</v>
      </c>
      <c r="M25" s="75">
        <v>0</v>
      </c>
      <c r="N25" s="75">
        <v>0</v>
      </c>
      <c r="O25" s="75"/>
      <c r="P25" s="75">
        <v>95</v>
      </c>
      <c r="Q25" s="84">
        <v>1</v>
      </c>
      <c r="R25" s="84"/>
      <c r="S25" s="84"/>
    </row>
    <row r="26" spans="1:19" x14ac:dyDescent="0.25">
      <c r="A26" s="156">
        <v>16</v>
      </c>
      <c r="B26" s="157" t="s">
        <v>428</v>
      </c>
      <c r="C26" s="5">
        <f t="shared" si="0"/>
        <v>70</v>
      </c>
      <c r="D26" s="75">
        <v>8</v>
      </c>
      <c r="E26" s="75">
        <v>62</v>
      </c>
      <c r="F26" s="5">
        <f t="shared" si="3"/>
        <v>54</v>
      </c>
      <c r="G26" s="75">
        <v>44</v>
      </c>
      <c r="H26" s="75">
        <v>10</v>
      </c>
      <c r="I26" s="76">
        <v>0</v>
      </c>
      <c r="J26" s="5">
        <f t="shared" si="2"/>
        <v>16</v>
      </c>
      <c r="K26" s="75">
        <v>16</v>
      </c>
      <c r="L26" s="76">
        <v>0</v>
      </c>
      <c r="M26" s="75">
        <v>0</v>
      </c>
      <c r="N26" s="75">
        <v>0</v>
      </c>
      <c r="O26" s="75"/>
      <c r="P26" s="75">
        <v>23</v>
      </c>
      <c r="Q26" s="84"/>
      <c r="R26" s="84"/>
      <c r="S26" s="84"/>
    </row>
    <row r="27" spans="1:19" x14ac:dyDescent="0.25">
      <c r="A27" s="156">
        <v>17</v>
      </c>
      <c r="B27" s="157" t="s">
        <v>506</v>
      </c>
      <c r="C27" s="5">
        <f t="shared" si="0"/>
        <v>2</v>
      </c>
      <c r="D27" s="75">
        <v>0</v>
      </c>
      <c r="E27" s="75">
        <v>2</v>
      </c>
      <c r="F27" s="5">
        <f t="shared" si="3"/>
        <v>2</v>
      </c>
      <c r="G27" s="75">
        <v>2</v>
      </c>
      <c r="H27" s="75">
        <v>0</v>
      </c>
      <c r="I27" s="76">
        <v>0</v>
      </c>
      <c r="J27" s="5">
        <f t="shared" si="2"/>
        <v>0</v>
      </c>
      <c r="K27" s="75">
        <v>0</v>
      </c>
      <c r="L27" s="76">
        <v>0</v>
      </c>
      <c r="M27" s="75">
        <v>0</v>
      </c>
      <c r="N27" s="75">
        <v>2</v>
      </c>
      <c r="O27" s="75"/>
      <c r="P27" s="75">
        <v>2</v>
      </c>
      <c r="Q27" s="84"/>
      <c r="R27" s="84"/>
      <c r="S27" s="84"/>
    </row>
    <row r="28" spans="1:19" x14ac:dyDescent="0.25">
      <c r="A28" s="156">
        <v>18</v>
      </c>
      <c r="B28" s="157"/>
      <c r="C28" s="5">
        <f t="shared" si="0"/>
        <v>0</v>
      </c>
      <c r="D28" s="75"/>
      <c r="E28" s="75"/>
      <c r="F28" s="5">
        <f t="shared" si="3"/>
        <v>0</v>
      </c>
      <c r="G28" s="75"/>
      <c r="H28" s="75"/>
      <c r="I28" s="76"/>
      <c r="J28" s="5">
        <f t="shared" si="2"/>
        <v>0</v>
      </c>
      <c r="K28" s="75"/>
      <c r="L28" s="76"/>
      <c r="M28" s="75"/>
      <c r="N28" s="75"/>
      <c r="O28" s="75"/>
      <c r="P28" s="75"/>
      <c r="Q28" s="84"/>
      <c r="R28" s="84"/>
      <c r="S28" s="84"/>
    </row>
    <row r="29" spans="1:19" x14ac:dyDescent="0.25">
      <c r="A29" s="4"/>
      <c r="B29" s="114" t="s">
        <v>401</v>
      </c>
      <c r="C29" s="8">
        <f>SUM(C11:C28)</f>
        <v>2348</v>
      </c>
      <c r="D29" s="8">
        <f t="shared" ref="D29:R29" si="4">SUM(D11:D28)</f>
        <v>1117</v>
      </c>
      <c r="E29" s="8">
        <f t="shared" si="4"/>
        <v>1231</v>
      </c>
      <c r="F29" s="8">
        <f t="shared" si="4"/>
        <v>1257</v>
      </c>
      <c r="G29" s="8">
        <f t="shared" si="4"/>
        <v>701</v>
      </c>
      <c r="H29" s="8">
        <f t="shared" si="4"/>
        <v>556</v>
      </c>
      <c r="I29" s="8">
        <f t="shared" si="4"/>
        <v>0</v>
      </c>
      <c r="J29" s="8">
        <f t="shared" si="4"/>
        <v>1022</v>
      </c>
      <c r="K29" s="8">
        <f t="shared" si="4"/>
        <v>1015</v>
      </c>
      <c r="L29" s="8">
        <f t="shared" si="4"/>
        <v>7</v>
      </c>
      <c r="M29" s="8">
        <f t="shared" si="4"/>
        <v>69</v>
      </c>
      <c r="N29" s="8">
        <f t="shared" si="4"/>
        <v>154</v>
      </c>
      <c r="O29" s="8">
        <f t="shared" si="4"/>
        <v>55</v>
      </c>
      <c r="P29" s="8">
        <f t="shared" si="4"/>
        <v>739</v>
      </c>
      <c r="Q29" s="8">
        <f t="shared" si="4"/>
        <v>59</v>
      </c>
      <c r="R29" s="8">
        <f t="shared" si="4"/>
        <v>0</v>
      </c>
      <c r="S29" s="239">
        <f>G29/F29*100</f>
        <v>55.767700875099443</v>
      </c>
    </row>
    <row r="30" spans="1:19" ht="18" customHeight="1" x14ac:dyDescent="0.25">
      <c r="A30" s="44" t="s">
        <v>18</v>
      </c>
      <c r="B30" s="243" t="s">
        <v>42</v>
      </c>
      <c r="C30" s="244"/>
      <c r="D30" s="244"/>
      <c r="E30" s="244"/>
      <c r="F30" s="244"/>
      <c r="G30" s="244"/>
      <c r="H30" s="244"/>
      <c r="I30" s="244"/>
      <c r="J30" s="244"/>
      <c r="K30" s="244"/>
      <c r="L30" s="244"/>
      <c r="M30" s="244"/>
      <c r="N30" s="244"/>
      <c r="O30" s="245"/>
      <c r="P30" s="233"/>
      <c r="Q30" s="84"/>
      <c r="R30" s="84"/>
      <c r="S30" s="84"/>
    </row>
    <row r="31" spans="1:19" x14ac:dyDescent="0.25">
      <c r="A31" s="6">
        <v>1</v>
      </c>
      <c r="B31" s="5" t="s">
        <v>399</v>
      </c>
      <c r="C31" s="5">
        <f t="shared" ref="C31:C37" si="5">F31+J31+M31</f>
        <v>411</v>
      </c>
      <c r="D31" s="75">
        <v>208</v>
      </c>
      <c r="E31" s="75">
        <v>203</v>
      </c>
      <c r="F31" s="5">
        <f t="shared" ref="F31:F37" si="6">G31+H31+I31</f>
        <v>411</v>
      </c>
      <c r="G31" s="75">
        <v>151</v>
      </c>
      <c r="H31" s="75">
        <v>260</v>
      </c>
      <c r="I31" s="76">
        <v>0</v>
      </c>
      <c r="J31" s="5">
        <f t="shared" ref="J31:J37" si="7">K31+L31</f>
        <v>0</v>
      </c>
      <c r="K31" s="75">
        <v>0</v>
      </c>
      <c r="L31" s="76">
        <v>0</v>
      </c>
      <c r="M31" s="75">
        <v>0</v>
      </c>
      <c r="N31" s="75">
        <v>0</v>
      </c>
      <c r="O31" s="75">
        <v>0</v>
      </c>
      <c r="P31" s="75">
        <v>0</v>
      </c>
      <c r="Q31" s="84">
        <v>0</v>
      </c>
      <c r="R31" s="84">
        <v>0</v>
      </c>
      <c r="S31" s="84"/>
    </row>
    <row r="32" spans="1:19" x14ac:dyDescent="0.25">
      <c r="A32" s="6">
        <v>2</v>
      </c>
      <c r="B32" s="5" t="s">
        <v>398</v>
      </c>
      <c r="C32" s="5">
        <f t="shared" si="5"/>
        <v>0</v>
      </c>
      <c r="D32" s="75">
        <v>0</v>
      </c>
      <c r="E32" s="75">
        <v>0</v>
      </c>
      <c r="F32" s="5">
        <f t="shared" si="6"/>
        <v>0</v>
      </c>
      <c r="G32" s="75">
        <v>0</v>
      </c>
      <c r="H32" s="75">
        <v>0</v>
      </c>
      <c r="I32" s="76">
        <v>0</v>
      </c>
      <c r="J32" s="5">
        <f t="shared" si="7"/>
        <v>0</v>
      </c>
      <c r="K32" s="75">
        <v>0</v>
      </c>
      <c r="L32" s="76">
        <v>0</v>
      </c>
      <c r="M32" s="75">
        <v>0</v>
      </c>
      <c r="N32" s="75">
        <v>0</v>
      </c>
      <c r="O32" s="75">
        <v>0</v>
      </c>
      <c r="P32" s="75">
        <v>0</v>
      </c>
      <c r="Q32" s="84">
        <v>0</v>
      </c>
      <c r="R32" s="84">
        <v>0</v>
      </c>
      <c r="S32" s="84"/>
    </row>
    <row r="33" spans="1:20" x14ac:dyDescent="0.25">
      <c r="A33" s="6">
        <v>3</v>
      </c>
      <c r="B33" s="148" t="s">
        <v>34</v>
      </c>
      <c r="C33" s="148">
        <f t="shared" si="5"/>
        <v>1882</v>
      </c>
      <c r="D33" s="149">
        <v>209</v>
      </c>
      <c r="E33" s="149">
        <v>1673</v>
      </c>
      <c r="F33" s="148">
        <f t="shared" si="6"/>
        <v>1690</v>
      </c>
      <c r="G33" s="149">
        <v>0</v>
      </c>
      <c r="H33" s="149">
        <v>1690</v>
      </c>
      <c r="I33" s="150">
        <v>0</v>
      </c>
      <c r="J33" s="5">
        <f t="shared" si="7"/>
        <v>192</v>
      </c>
      <c r="K33" s="149">
        <v>192</v>
      </c>
      <c r="L33" s="150">
        <v>0</v>
      </c>
      <c r="M33" s="149">
        <v>0</v>
      </c>
      <c r="N33" s="149">
        <v>0</v>
      </c>
      <c r="O33" s="149">
        <v>0</v>
      </c>
      <c r="P33" s="149">
        <v>970</v>
      </c>
      <c r="Q33" s="151">
        <v>0</v>
      </c>
      <c r="R33" s="151">
        <v>291</v>
      </c>
      <c r="S33" s="149"/>
      <c r="T33" s="140"/>
    </row>
    <row r="34" spans="1:20" x14ac:dyDescent="0.25">
      <c r="A34" s="6">
        <v>5</v>
      </c>
      <c r="B34" s="5" t="s">
        <v>35</v>
      </c>
      <c r="C34" s="5">
        <f t="shared" si="5"/>
        <v>127</v>
      </c>
      <c r="D34" s="75">
        <v>14</v>
      </c>
      <c r="E34" s="75">
        <v>113</v>
      </c>
      <c r="F34" s="5">
        <f t="shared" si="6"/>
        <v>94</v>
      </c>
      <c r="G34" s="75">
        <v>1</v>
      </c>
      <c r="H34" s="75">
        <v>93</v>
      </c>
      <c r="I34" s="76">
        <v>0</v>
      </c>
      <c r="J34" s="5">
        <f t="shared" si="7"/>
        <v>33</v>
      </c>
      <c r="K34" s="75">
        <v>33</v>
      </c>
      <c r="L34" s="76">
        <v>0</v>
      </c>
      <c r="M34" s="75">
        <v>0</v>
      </c>
      <c r="N34" s="75">
        <v>0</v>
      </c>
      <c r="O34" s="75">
        <v>0</v>
      </c>
      <c r="P34" s="75">
        <v>0</v>
      </c>
      <c r="Q34" s="84">
        <v>0</v>
      </c>
      <c r="R34" s="84">
        <v>0</v>
      </c>
      <c r="S34" s="238"/>
      <c r="T34" s="139"/>
    </row>
    <row r="35" spans="1:20" x14ac:dyDescent="0.25">
      <c r="A35" s="6">
        <v>6</v>
      </c>
      <c r="B35" s="5" t="s">
        <v>36</v>
      </c>
      <c r="C35" s="5">
        <f t="shared" si="5"/>
        <v>143</v>
      </c>
      <c r="D35" s="123">
        <v>0</v>
      </c>
      <c r="E35" s="123">
        <v>143</v>
      </c>
      <c r="F35" s="5">
        <f t="shared" si="6"/>
        <v>143</v>
      </c>
      <c r="G35" s="125">
        <v>0</v>
      </c>
      <c r="H35" s="125">
        <v>143</v>
      </c>
      <c r="I35" s="124">
        <v>0</v>
      </c>
      <c r="J35" s="5">
        <f t="shared" si="7"/>
        <v>0</v>
      </c>
      <c r="K35" s="127">
        <v>0</v>
      </c>
      <c r="L35" s="126">
        <v>0</v>
      </c>
      <c r="M35" s="127">
        <v>0</v>
      </c>
      <c r="N35" s="75">
        <v>0</v>
      </c>
      <c r="O35" s="75">
        <v>0</v>
      </c>
      <c r="P35" s="75">
        <v>0</v>
      </c>
      <c r="Q35" s="84">
        <v>0</v>
      </c>
      <c r="R35" s="84">
        <v>0</v>
      </c>
      <c r="S35" s="238"/>
      <c r="T35" s="139"/>
    </row>
    <row r="36" spans="1:20" x14ac:dyDescent="0.25">
      <c r="A36" s="6">
        <v>7</v>
      </c>
      <c r="B36" s="5" t="s">
        <v>37</v>
      </c>
      <c r="C36" s="5">
        <f t="shared" si="5"/>
        <v>113</v>
      </c>
      <c r="D36" s="133">
        <v>2</v>
      </c>
      <c r="E36" s="133">
        <v>111</v>
      </c>
      <c r="F36" s="5">
        <f t="shared" si="6"/>
        <v>113</v>
      </c>
      <c r="G36" s="135">
        <v>113</v>
      </c>
      <c r="H36" s="135">
        <v>0</v>
      </c>
      <c r="I36" s="134">
        <v>0</v>
      </c>
      <c r="J36" s="5">
        <f t="shared" si="7"/>
        <v>0</v>
      </c>
      <c r="K36" s="137">
        <v>0</v>
      </c>
      <c r="L36" s="136">
        <v>0</v>
      </c>
      <c r="M36" s="137">
        <v>0</v>
      </c>
      <c r="N36" s="75">
        <v>0</v>
      </c>
      <c r="O36" s="75">
        <v>4</v>
      </c>
      <c r="P36" s="75">
        <v>0</v>
      </c>
      <c r="Q36" s="84">
        <v>0</v>
      </c>
      <c r="R36" s="84">
        <v>0</v>
      </c>
      <c r="S36" s="238"/>
      <c r="T36" s="139"/>
    </row>
    <row r="37" spans="1:20" x14ac:dyDescent="0.25">
      <c r="A37" s="6">
        <v>8</v>
      </c>
      <c r="B37" s="5" t="s">
        <v>409</v>
      </c>
      <c r="C37" s="5">
        <f t="shared" si="5"/>
        <v>215</v>
      </c>
      <c r="D37" s="75">
        <v>0</v>
      </c>
      <c r="E37" s="75">
        <v>215</v>
      </c>
      <c r="F37" s="5">
        <f t="shared" si="6"/>
        <v>215</v>
      </c>
      <c r="G37" s="75">
        <v>0</v>
      </c>
      <c r="H37" s="75">
        <v>215</v>
      </c>
      <c r="I37" s="76">
        <v>0</v>
      </c>
      <c r="J37" s="5">
        <f t="shared" si="7"/>
        <v>0</v>
      </c>
      <c r="K37" s="75">
        <v>0</v>
      </c>
      <c r="L37" s="76">
        <v>0</v>
      </c>
      <c r="M37" s="75">
        <v>0</v>
      </c>
      <c r="N37" s="75">
        <v>0</v>
      </c>
      <c r="O37" s="75">
        <v>0</v>
      </c>
      <c r="P37" s="75">
        <v>0</v>
      </c>
      <c r="Q37" s="84">
        <v>0</v>
      </c>
      <c r="R37" s="84">
        <v>2949</v>
      </c>
      <c r="S37" s="238"/>
      <c r="T37" s="139"/>
    </row>
    <row r="38" spans="1:20" x14ac:dyDescent="0.25">
      <c r="A38" s="6"/>
      <c r="B38" s="8" t="s">
        <v>400</v>
      </c>
      <c r="C38" s="8">
        <f>SUM(C31:C37)</f>
        <v>2891</v>
      </c>
      <c r="D38" s="8">
        <f>SUM(D31:D37)</f>
        <v>433</v>
      </c>
      <c r="E38" s="8">
        <f>SUM(E31:E37)</f>
        <v>2458</v>
      </c>
      <c r="F38" s="8">
        <f t="shared" ref="F38:R38" si="8">SUM(F31:F37)</f>
        <v>2666</v>
      </c>
      <c r="G38" s="8">
        <f>SUM(G31:G37)</f>
        <v>265</v>
      </c>
      <c r="H38" s="8">
        <f>SUM(H31:H37)</f>
        <v>2401</v>
      </c>
      <c r="I38" s="8">
        <f>SUM(I31:I37)</f>
        <v>0</v>
      </c>
      <c r="J38" s="8">
        <f t="shared" si="8"/>
        <v>225</v>
      </c>
      <c r="K38" s="8">
        <f>SUM(K31:K37)</f>
        <v>225</v>
      </c>
      <c r="L38" s="8">
        <f>SUM(L31:L37)</f>
        <v>0</v>
      </c>
      <c r="M38" s="8">
        <f>SUM(M31:M37)</f>
        <v>0</v>
      </c>
      <c r="N38" s="8">
        <f t="shared" si="8"/>
        <v>0</v>
      </c>
      <c r="O38" s="8">
        <f t="shared" si="8"/>
        <v>4</v>
      </c>
      <c r="P38" s="8">
        <f t="shared" si="8"/>
        <v>970</v>
      </c>
      <c r="Q38" s="8">
        <f t="shared" si="8"/>
        <v>0</v>
      </c>
      <c r="R38" s="8">
        <f t="shared" si="8"/>
        <v>3240</v>
      </c>
      <c r="S38" s="238" t="s">
        <v>509</v>
      </c>
      <c r="T38" s="139"/>
    </row>
    <row r="39" spans="1:20" x14ac:dyDescent="0.25">
      <c r="A39" s="5"/>
      <c r="B39" s="45" t="s">
        <v>38</v>
      </c>
      <c r="C39" s="8">
        <f>C38+C29</f>
        <v>5239</v>
      </c>
      <c r="D39" s="8">
        <f t="shared" ref="D39:R39" si="9">D38+D29</f>
        <v>1550</v>
      </c>
      <c r="E39" s="8">
        <f t="shared" si="9"/>
        <v>3689</v>
      </c>
      <c r="F39" s="8">
        <f t="shared" si="9"/>
        <v>3923</v>
      </c>
      <c r="G39" s="8">
        <f t="shared" si="9"/>
        <v>966</v>
      </c>
      <c r="H39" s="8">
        <f t="shared" si="9"/>
        <v>2957</v>
      </c>
      <c r="I39" s="8">
        <f t="shared" si="9"/>
        <v>0</v>
      </c>
      <c r="J39" s="8">
        <f t="shared" si="9"/>
        <v>1247</v>
      </c>
      <c r="K39" s="8">
        <f t="shared" si="9"/>
        <v>1240</v>
      </c>
      <c r="L39" s="8">
        <f t="shared" si="9"/>
        <v>7</v>
      </c>
      <c r="M39" s="8">
        <f t="shared" si="9"/>
        <v>69</v>
      </c>
      <c r="N39" s="8">
        <f t="shared" si="9"/>
        <v>154</v>
      </c>
      <c r="O39" s="8">
        <f t="shared" si="9"/>
        <v>59</v>
      </c>
      <c r="P39" s="8">
        <f t="shared" si="9"/>
        <v>1709</v>
      </c>
      <c r="Q39" s="8">
        <f t="shared" si="9"/>
        <v>59</v>
      </c>
      <c r="R39" s="8">
        <f t="shared" si="9"/>
        <v>3240</v>
      </c>
      <c r="S39" s="84"/>
    </row>
    <row r="40" spans="1:20" hidden="1" x14ac:dyDescent="0.25"/>
    <row r="41" spans="1:20" ht="18.75" hidden="1" x14ac:dyDescent="0.3">
      <c r="J41" s="241" t="s">
        <v>373</v>
      </c>
      <c r="K41" s="241"/>
      <c r="L41" s="241"/>
      <c r="M41" s="241"/>
    </row>
    <row r="42" spans="1:20" hidden="1" x14ac:dyDescent="0.25"/>
    <row r="43" spans="1:20" hidden="1" x14ac:dyDescent="0.25"/>
    <row r="44" spans="1:20" hidden="1" x14ac:dyDescent="0.25"/>
    <row r="45" spans="1:20" hidden="1" x14ac:dyDescent="0.25"/>
    <row r="46" spans="1:20" hidden="1" x14ac:dyDescent="0.25"/>
    <row r="47" spans="1:20" ht="18.75" hidden="1" x14ac:dyDescent="0.3">
      <c r="J47" s="241" t="s">
        <v>393</v>
      </c>
      <c r="K47" s="241"/>
      <c r="L47" s="241"/>
      <c r="M47" s="241"/>
    </row>
    <row r="48" spans="1:20" hidden="1" x14ac:dyDescent="0.25"/>
    <row r="49" spans="7:20" hidden="1" x14ac:dyDescent="0.25"/>
    <row r="51" spans="7:20" x14ac:dyDescent="0.25">
      <c r="G51">
        <f>G39++H39</f>
        <v>3923</v>
      </c>
      <c r="I51">
        <f>I39/G39*100</f>
        <v>0</v>
      </c>
      <c r="M51">
        <v>106</v>
      </c>
    </row>
    <row r="52" spans="7:20" x14ac:dyDescent="0.25">
      <c r="G52">
        <f>G51/F39*100</f>
        <v>100</v>
      </c>
      <c r="M52">
        <v>109</v>
      </c>
    </row>
    <row r="60" spans="7:20" x14ac:dyDescent="0.25">
      <c r="S60" s="121"/>
      <c r="T60" s="121"/>
    </row>
  </sheetData>
  <mergeCells count="32">
    <mergeCell ref="N5:N8"/>
    <mergeCell ref="Q5:Q8"/>
    <mergeCell ref="R5:R8"/>
    <mergeCell ref="S5:S8"/>
    <mergeCell ref="A5:A8"/>
    <mergeCell ref="C6:C8"/>
    <mergeCell ref="D7:D8"/>
    <mergeCell ref="E7:E8"/>
    <mergeCell ref="F6:F8"/>
    <mergeCell ref="G6:I6"/>
    <mergeCell ref="D6:E6"/>
    <mergeCell ref="J6:L6"/>
    <mergeCell ref="O5:P7"/>
    <mergeCell ref="G7:G8"/>
    <mergeCell ref="H7:H8"/>
    <mergeCell ref="I7:I8"/>
    <mergeCell ref="J47:M47"/>
    <mergeCell ref="A1:B1"/>
    <mergeCell ref="A2:B2"/>
    <mergeCell ref="B10:O10"/>
    <mergeCell ref="B30:O30"/>
    <mergeCell ref="A3:O3"/>
    <mergeCell ref="C4:M4"/>
    <mergeCell ref="C5:E5"/>
    <mergeCell ref="F5:I5"/>
    <mergeCell ref="J5:L5"/>
    <mergeCell ref="B5:B8"/>
    <mergeCell ref="J7:J8"/>
    <mergeCell ref="K7:K8"/>
    <mergeCell ref="L7:L8"/>
    <mergeCell ref="M5:M8"/>
    <mergeCell ref="J41:M41"/>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43" t="s">
        <v>71</v>
      </c>
      <c r="B3" s="343"/>
      <c r="C3" s="343"/>
      <c r="D3" s="343"/>
      <c r="E3" s="343"/>
      <c r="F3" s="343"/>
      <c r="G3" s="343"/>
    </row>
    <row r="4" spans="1:11" ht="15" customHeight="1" x14ac:dyDescent="0.25">
      <c r="A4" s="343" t="s">
        <v>120</v>
      </c>
      <c r="B4" s="343"/>
      <c r="C4" s="343"/>
      <c r="D4" s="343"/>
      <c r="E4" s="343"/>
      <c r="F4" s="343"/>
      <c r="G4" s="343"/>
      <c r="H4" s="343"/>
      <c r="I4" s="32"/>
      <c r="J4" s="32"/>
      <c r="K4" s="32"/>
    </row>
    <row r="5" spans="1:11" ht="69" customHeight="1" x14ac:dyDescent="0.25">
      <c r="A5" s="246" t="s">
        <v>112</v>
      </c>
      <c r="B5" s="246"/>
      <c r="C5" s="246"/>
      <c r="D5" s="246"/>
      <c r="E5" s="246"/>
      <c r="F5" s="246"/>
      <c r="G5" s="246"/>
      <c r="H5" s="246"/>
      <c r="I5" s="246"/>
    </row>
    <row r="7" spans="1:11" ht="36.75" customHeight="1" x14ac:dyDescent="0.25">
      <c r="A7" s="263" t="s">
        <v>15</v>
      </c>
      <c r="B7" s="263" t="s">
        <v>103</v>
      </c>
      <c r="C7" s="263" t="s">
        <v>111</v>
      </c>
      <c r="D7" s="263" t="s">
        <v>106</v>
      </c>
      <c r="E7" s="345" t="s">
        <v>110</v>
      </c>
      <c r="F7" s="346"/>
      <c r="G7" s="346"/>
      <c r="H7" s="347"/>
      <c r="I7" s="348" t="s">
        <v>58</v>
      </c>
    </row>
    <row r="8" spans="1:11" ht="91.5" customHeight="1" x14ac:dyDescent="0.25">
      <c r="A8" s="263"/>
      <c r="B8" s="263"/>
      <c r="C8" s="263"/>
      <c r="D8" s="263"/>
      <c r="E8" s="27" t="s">
        <v>107</v>
      </c>
      <c r="F8" s="27" t="s">
        <v>108</v>
      </c>
      <c r="G8" s="27" t="s">
        <v>109</v>
      </c>
      <c r="H8" s="27" t="s">
        <v>113</v>
      </c>
      <c r="I8" s="348"/>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44"/>
      <c r="C46" s="344"/>
      <c r="D46" s="344"/>
      <c r="E46" s="344"/>
      <c r="F46" s="344"/>
      <c r="G46" s="344"/>
      <c r="H46" s="344"/>
      <c r="I46" s="344"/>
    </row>
    <row r="47" spans="1:9" ht="62.25" customHeight="1" x14ac:dyDescent="0.25">
      <c r="B47" s="343" t="s">
        <v>125</v>
      </c>
      <c r="C47" s="349"/>
      <c r="D47" s="349"/>
      <c r="E47" s="349"/>
      <c r="F47" s="349"/>
      <c r="G47" s="349"/>
      <c r="H47" s="349"/>
      <c r="I47" s="349"/>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43" t="s">
        <v>71</v>
      </c>
      <c r="B3" s="343"/>
      <c r="C3" s="343"/>
      <c r="D3" s="343"/>
      <c r="E3" s="343"/>
      <c r="F3" s="343"/>
      <c r="G3" s="343"/>
      <c r="H3" s="350"/>
      <c r="I3" s="350"/>
      <c r="J3" s="2"/>
      <c r="K3" s="2"/>
      <c r="L3" s="1"/>
    </row>
    <row r="4" spans="1:15" ht="15" customHeight="1" x14ac:dyDescent="0.25">
      <c r="A4" s="343" t="s">
        <v>120</v>
      </c>
      <c r="B4" s="343"/>
      <c r="C4" s="343"/>
      <c r="D4" s="343"/>
      <c r="E4" s="343"/>
      <c r="F4" s="343"/>
      <c r="G4" s="343"/>
      <c r="H4" s="343"/>
      <c r="I4" s="343"/>
      <c r="J4" s="343"/>
      <c r="K4" s="343"/>
      <c r="L4" s="343"/>
      <c r="M4" s="343"/>
    </row>
    <row r="5" spans="1:15" ht="68.25" customHeight="1" x14ac:dyDescent="0.25">
      <c r="A5" s="246" t="s">
        <v>188</v>
      </c>
      <c r="B5" s="246"/>
      <c r="C5" s="246"/>
      <c r="D5" s="246"/>
      <c r="E5" s="246"/>
      <c r="F5" s="246"/>
      <c r="G5" s="246"/>
      <c r="H5" s="246"/>
      <c r="I5" s="246"/>
      <c r="J5" s="246"/>
      <c r="K5" s="246"/>
      <c r="L5" s="246"/>
      <c r="M5" s="246"/>
      <c r="N5" s="246"/>
      <c r="O5" s="246"/>
    </row>
    <row r="6" spans="1:15" ht="6.75" customHeight="1" x14ac:dyDescent="0.25">
      <c r="C6" s="247"/>
      <c r="D6" s="247"/>
      <c r="E6" s="247"/>
      <c r="F6" s="247"/>
      <c r="G6" s="247"/>
      <c r="H6" s="247"/>
      <c r="I6" s="247"/>
      <c r="J6" s="247"/>
      <c r="K6" s="247"/>
      <c r="L6" s="247"/>
      <c r="M6" s="247"/>
    </row>
    <row r="7" spans="1:15" s="1" customFormat="1" ht="30.75" customHeight="1" x14ac:dyDescent="0.2">
      <c r="A7" s="266" t="s">
        <v>15</v>
      </c>
      <c r="B7" s="266" t="s">
        <v>16</v>
      </c>
      <c r="C7" s="263" t="s">
        <v>2</v>
      </c>
      <c r="D7" s="263"/>
      <c r="E7" s="263"/>
      <c r="F7" s="263" t="s">
        <v>13</v>
      </c>
      <c r="G7" s="263"/>
      <c r="H7" s="263"/>
      <c r="I7" s="263"/>
      <c r="J7" s="263" t="s">
        <v>3</v>
      </c>
      <c r="K7" s="263"/>
      <c r="L7" s="263"/>
      <c r="M7" s="266" t="s">
        <v>11</v>
      </c>
      <c r="N7" s="266" t="s">
        <v>12</v>
      </c>
      <c r="O7" s="266" t="s">
        <v>65</v>
      </c>
    </row>
    <row r="8" spans="1:15" s="1" customFormat="1" ht="21.75" customHeight="1" x14ac:dyDescent="0.2">
      <c r="A8" s="267"/>
      <c r="B8" s="267"/>
      <c r="C8" s="263" t="s">
        <v>4</v>
      </c>
      <c r="D8" s="252" t="s">
        <v>5</v>
      </c>
      <c r="E8" s="252"/>
      <c r="F8" s="263" t="s">
        <v>4</v>
      </c>
      <c r="G8" s="336" t="s">
        <v>5</v>
      </c>
      <c r="H8" s="337"/>
      <c r="I8" s="338"/>
      <c r="J8" s="263" t="s">
        <v>4</v>
      </c>
      <c r="K8" s="252" t="s">
        <v>5</v>
      </c>
      <c r="L8" s="252"/>
      <c r="M8" s="267"/>
      <c r="N8" s="267"/>
      <c r="O8" s="267"/>
    </row>
    <row r="9" spans="1:15" s="1" customFormat="1" ht="114" x14ac:dyDescent="0.2">
      <c r="A9" s="268"/>
      <c r="B9" s="268"/>
      <c r="C9" s="263"/>
      <c r="D9" s="17" t="s">
        <v>6</v>
      </c>
      <c r="E9" s="17" t="s">
        <v>7</v>
      </c>
      <c r="F9" s="263"/>
      <c r="G9" s="17" t="s">
        <v>14</v>
      </c>
      <c r="H9" s="17" t="s">
        <v>8</v>
      </c>
      <c r="I9" s="17" t="s">
        <v>9</v>
      </c>
      <c r="J9" s="263"/>
      <c r="K9" s="17" t="s">
        <v>10</v>
      </c>
      <c r="L9" s="44" t="s">
        <v>185</v>
      </c>
      <c r="M9" s="268"/>
      <c r="N9" s="268"/>
      <c r="O9" s="26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51" t="s">
        <v>62</v>
      </c>
      <c r="C34" s="351"/>
      <c r="D34" s="351"/>
      <c r="E34" s="351"/>
      <c r="F34" s="351"/>
      <c r="G34" s="351"/>
      <c r="H34" s="351"/>
      <c r="I34" s="351"/>
      <c r="J34" s="351"/>
      <c r="K34" s="351"/>
      <c r="L34" s="351"/>
      <c r="M34" s="351"/>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65" t="s">
        <v>127</v>
      </c>
      <c r="O1" s="265"/>
    </row>
    <row r="2" spans="1:15" x14ac:dyDescent="0.25">
      <c r="A2" s="2" t="s">
        <v>1</v>
      </c>
      <c r="B2" s="2"/>
      <c r="C2" s="2"/>
      <c r="D2" s="2"/>
      <c r="E2" s="2"/>
      <c r="F2" s="2"/>
      <c r="G2" s="2"/>
      <c r="H2" s="2"/>
      <c r="I2" s="2"/>
      <c r="J2" s="2"/>
      <c r="K2" s="2"/>
      <c r="L2" s="1"/>
    </row>
    <row r="3" spans="1:15" ht="15" customHeight="1" x14ac:dyDescent="0.25">
      <c r="A3" s="343" t="s">
        <v>71</v>
      </c>
      <c r="B3" s="343"/>
      <c r="C3" s="343"/>
      <c r="D3" s="343"/>
      <c r="E3" s="343"/>
      <c r="F3" s="343"/>
      <c r="G3" s="343"/>
      <c r="H3" s="350"/>
      <c r="I3" s="350"/>
      <c r="J3" s="2"/>
      <c r="K3" s="2"/>
      <c r="L3" s="1"/>
    </row>
    <row r="4" spans="1:15" ht="15" customHeight="1" x14ac:dyDescent="0.25">
      <c r="A4" s="343" t="s">
        <v>120</v>
      </c>
      <c r="B4" s="343"/>
      <c r="C4" s="343"/>
      <c r="D4" s="343"/>
      <c r="E4" s="343"/>
      <c r="F4" s="343"/>
      <c r="G4" s="343"/>
      <c r="H4" s="343"/>
      <c r="I4" s="343"/>
      <c r="J4" s="343"/>
      <c r="K4" s="343"/>
      <c r="L4" s="343"/>
      <c r="M4" s="343"/>
    </row>
    <row r="5" spans="1:15" ht="7.5" customHeight="1" x14ac:dyDescent="0.25">
      <c r="A5" s="2"/>
      <c r="B5" s="2"/>
      <c r="C5" s="2"/>
      <c r="D5" s="2"/>
      <c r="E5" s="2"/>
      <c r="F5" s="2"/>
      <c r="G5" s="2"/>
      <c r="H5" s="2"/>
      <c r="I5" s="2"/>
      <c r="J5" s="2"/>
      <c r="K5" s="2"/>
      <c r="L5" s="1"/>
    </row>
    <row r="6" spans="1:15" ht="60.75" customHeight="1" x14ac:dyDescent="0.25">
      <c r="A6" s="246" t="s">
        <v>206</v>
      </c>
      <c r="B6" s="246"/>
      <c r="C6" s="246"/>
      <c r="D6" s="246"/>
      <c r="E6" s="246"/>
      <c r="F6" s="246"/>
      <c r="G6" s="246"/>
      <c r="H6" s="246"/>
      <c r="I6" s="246"/>
      <c r="J6" s="246"/>
      <c r="K6" s="246"/>
      <c r="L6" s="246"/>
      <c r="M6" s="246"/>
      <c r="N6" s="246"/>
      <c r="O6" s="246"/>
    </row>
    <row r="7" spans="1:15" ht="7.5" customHeight="1" x14ac:dyDescent="0.25">
      <c r="C7" s="247"/>
      <c r="D7" s="247"/>
      <c r="E7" s="247"/>
      <c r="F7" s="247"/>
      <c r="G7" s="247"/>
      <c r="H7" s="247"/>
      <c r="I7" s="247"/>
      <c r="J7" s="247"/>
      <c r="K7" s="247"/>
      <c r="L7" s="247"/>
      <c r="M7" s="247"/>
    </row>
    <row r="8" spans="1:15" s="1" customFormat="1" ht="30.75" customHeight="1" x14ac:dyDescent="0.2">
      <c r="A8" s="266" t="s">
        <v>15</v>
      </c>
      <c r="B8" s="266" t="s">
        <v>180</v>
      </c>
      <c r="C8" s="263" t="s">
        <v>2</v>
      </c>
      <c r="D8" s="263"/>
      <c r="E8" s="263"/>
      <c r="F8" s="263" t="s">
        <v>13</v>
      </c>
      <c r="G8" s="263"/>
      <c r="H8" s="263"/>
      <c r="I8" s="263"/>
      <c r="J8" s="263" t="s">
        <v>3</v>
      </c>
      <c r="K8" s="263"/>
      <c r="L8" s="263"/>
      <c r="M8" s="266" t="s">
        <v>11</v>
      </c>
      <c r="N8" s="266" t="s">
        <v>12</v>
      </c>
      <c r="O8" s="266" t="s">
        <v>65</v>
      </c>
    </row>
    <row r="9" spans="1:15" s="1" customFormat="1" ht="21.75" customHeight="1" x14ac:dyDescent="0.2">
      <c r="A9" s="267"/>
      <c r="B9" s="267"/>
      <c r="C9" s="263" t="s">
        <v>4</v>
      </c>
      <c r="D9" s="252" t="s">
        <v>5</v>
      </c>
      <c r="E9" s="252"/>
      <c r="F9" s="263" t="s">
        <v>4</v>
      </c>
      <c r="G9" s="336" t="s">
        <v>5</v>
      </c>
      <c r="H9" s="337"/>
      <c r="I9" s="338"/>
      <c r="J9" s="263" t="s">
        <v>4</v>
      </c>
      <c r="K9" s="252" t="s">
        <v>5</v>
      </c>
      <c r="L9" s="252"/>
      <c r="M9" s="267"/>
      <c r="N9" s="267"/>
      <c r="O9" s="267"/>
    </row>
    <row r="10" spans="1:15" s="1" customFormat="1" ht="114" x14ac:dyDescent="0.2">
      <c r="A10" s="268"/>
      <c r="B10" s="268"/>
      <c r="C10" s="263"/>
      <c r="D10" s="17" t="s">
        <v>6</v>
      </c>
      <c r="E10" s="17" t="s">
        <v>7</v>
      </c>
      <c r="F10" s="263"/>
      <c r="G10" s="17" t="s">
        <v>14</v>
      </c>
      <c r="H10" s="17" t="s">
        <v>8</v>
      </c>
      <c r="I10" s="17" t="s">
        <v>9</v>
      </c>
      <c r="J10" s="263"/>
      <c r="K10" s="17" t="s">
        <v>10</v>
      </c>
      <c r="L10" s="44" t="s">
        <v>185</v>
      </c>
      <c r="M10" s="268"/>
      <c r="N10" s="268"/>
      <c r="O10" s="26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O8:O10"/>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54"/>
  <sheetViews>
    <sheetView topLeftCell="A7" workbookViewId="0">
      <pane ySplit="2" topLeftCell="A48" activePane="bottomLeft" state="frozen"/>
      <selection activeCell="A7" sqref="A7"/>
      <selection pane="bottomLeft" activeCell="E51" sqref="E51:H51"/>
    </sheetView>
  </sheetViews>
  <sheetFormatPr defaultColWidth="9.140625" defaultRowHeight="15.75" x14ac:dyDescent="0.25"/>
  <cols>
    <col min="1" max="1" width="3.28515625" style="179" bestFit="1" customWidth="1"/>
    <col min="2" max="2" width="21.42578125" style="169" customWidth="1"/>
    <col min="3" max="3" width="5.28515625" style="213" customWidth="1"/>
    <col min="4" max="4" width="6.140625" style="214" customWidth="1"/>
    <col min="5" max="5" width="6.28515625" style="185" customWidth="1"/>
    <col min="6" max="9" width="5.42578125" style="169" customWidth="1"/>
    <col min="10" max="10" width="7.28515625" style="185" customWidth="1"/>
    <col min="11" max="11" width="6.42578125" style="169" customWidth="1"/>
    <col min="12" max="12" width="5.42578125" style="169" customWidth="1"/>
    <col min="13" max="13" width="7.7109375" style="185" customWidth="1"/>
    <col min="14" max="15" width="5.42578125" style="169" customWidth="1"/>
    <col min="16" max="16" width="8.5703125" style="185" customWidth="1"/>
    <col min="17" max="18" width="5.42578125" style="169" customWidth="1"/>
    <col min="19" max="19" width="7.28515625" style="185" customWidth="1"/>
    <col min="20" max="22" width="5.42578125" style="169" customWidth="1"/>
    <col min="23" max="23" width="6.42578125" style="185" customWidth="1"/>
    <col min="24" max="25" width="5.42578125" style="169" customWidth="1"/>
    <col min="26" max="26" width="7" style="185" customWidth="1"/>
    <col min="27" max="28" width="5.42578125" style="169" customWidth="1"/>
    <col min="29" max="29" width="6.28515625" style="185" customWidth="1"/>
    <col min="30" max="33" width="5.42578125" style="169" customWidth="1"/>
    <col min="34" max="34" width="7.7109375" style="185" customWidth="1"/>
    <col min="35" max="36" width="5.42578125" style="169" customWidth="1"/>
    <col min="37" max="16384" width="9.140625" style="169"/>
  </cols>
  <sheetData>
    <row r="1" spans="1:37" s="168" customFormat="1" x14ac:dyDescent="0.25">
      <c r="A1" s="356" t="s">
        <v>371</v>
      </c>
      <c r="B1" s="356"/>
      <c r="C1" s="356"/>
      <c r="D1" s="356"/>
      <c r="E1" s="356"/>
      <c r="F1" s="356"/>
      <c r="G1" s="356"/>
      <c r="H1" s="356"/>
      <c r="I1" s="356"/>
      <c r="J1" s="356"/>
      <c r="K1" s="196"/>
      <c r="L1" s="195"/>
      <c r="M1" s="195"/>
      <c r="N1" s="197"/>
      <c r="O1" s="198"/>
      <c r="P1" s="198"/>
      <c r="Q1" s="198"/>
      <c r="R1" s="198"/>
      <c r="S1" s="197"/>
      <c r="T1" s="197"/>
      <c r="U1" s="197"/>
      <c r="V1" s="191"/>
      <c r="W1" s="197"/>
      <c r="X1" s="197"/>
      <c r="Y1" s="197"/>
      <c r="Z1" s="197"/>
      <c r="AA1" s="356" t="s">
        <v>402</v>
      </c>
      <c r="AB1" s="356"/>
      <c r="AC1" s="356"/>
      <c r="AD1" s="356"/>
      <c r="AE1" s="356"/>
      <c r="AF1" s="356"/>
      <c r="AG1" s="356"/>
      <c r="AH1" s="356"/>
      <c r="AI1" s="356"/>
      <c r="AJ1" s="356"/>
    </row>
    <row r="2" spans="1:37" s="168" customFormat="1" x14ac:dyDescent="0.25">
      <c r="A2" s="357" t="s">
        <v>372</v>
      </c>
      <c r="B2" s="357"/>
      <c r="C2" s="357"/>
      <c r="D2" s="357"/>
      <c r="E2" s="357"/>
      <c r="F2" s="357"/>
      <c r="G2" s="357"/>
      <c r="H2" s="357"/>
      <c r="I2" s="357"/>
      <c r="J2" s="357"/>
      <c r="K2" s="194"/>
      <c r="L2" s="195"/>
      <c r="M2" s="195"/>
      <c r="N2" s="199"/>
      <c r="O2" s="197"/>
      <c r="P2" s="197"/>
      <c r="Q2" s="197"/>
      <c r="R2" s="197"/>
      <c r="S2" s="197"/>
      <c r="T2" s="197"/>
      <c r="U2" s="197"/>
      <c r="V2" s="197"/>
      <c r="W2" s="197"/>
      <c r="X2" s="197"/>
      <c r="Y2" s="197"/>
      <c r="Z2" s="197"/>
      <c r="AA2" s="358" t="s">
        <v>403</v>
      </c>
      <c r="AB2" s="358"/>
      <c r="AC2" s="358"/>
      <c r="AD2" s="358"/>
      <c r="AE2" s="358"/>
      <c r="AF2" s="358"/>
      <c r="AG2" s="358"/>
      <c r="AH2" s="358"/>
      <c r="AI2" s="358"/>
      <c r="AJ2" s="358"/>
    </row>
    <row r="3" spans="1:37" s="168" customFormat="1" x14ac:dyDescent="0.25">
      <c r="A3" s="193"/>
      <c r="B3" s="193"/>
      <c r="C3" s="202"/>
      <c r="D3" s="202"/>
      <c r="E3" s="193"/>
      <c r="F3" s="193"/>
      <c r="G3" s="193"/>
      <c r="H3" s="193"/>
      <c r="I3" s="193"/>
      <c r="J3" s="193"/>
      <c r="K3" s="194"/>
      <c r="L3" s="195"/>
      <c r="M3" s="195"/>
      <c r="N3" s="199"/>
      <c r="O3" s="197"/>
      <c r="P3" s="197"/>
      <c r="Q3" s="197"/>
      <c r="R3" s="197"/>
      <c r="S3" s="197"/>
      <c r="T3" s="197"/>
      <c r="U3" s="197"/>
      <c r="V3" s="197"/>
      <c r="W3" s="197"/>
      <c r="X3" s="197"/>
      <c r="Y3" s="197"/>
      <c r="Z3" s="197"/>
      <c r="AA3" s="197"/>
      <c r="AB3" s="197"/>
      <c r="AC3" s="200"/>
      <c r="AD3" s="200"/>
      <c r="AE3" s="200"/>
      <c r="AF3" s="200"/>
      <c r="AG3" s="200"/>
      <c r="AH3" s="200"/>
      <c r="AI3" s="200"/>
      <c r="AJ3" s="200"/>
    </row>
    <row r="4" spans="1:37" ht="57" customHeight="1" x14ac:dyDescent="0.3">
      <c r="A4" s="359" t="s">
        <v>494</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1:37" ht="20.25" customHeight="1" x14ac:dyDescent="0.25">
      <c r="A5" s="355" t="s">
        <v>433</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row>
    <row r="6" spans="1:37" x14ac:dyDescent="0.25">
      <c r="A6" s="360" t="s">
        <v>404</v>
      </c>
      <c r="B6" s="363" t="s">
        <v>59</v>
      </c>
      <c r="C6" s="364" t="s">
        <v>405</v>
      </c>
      <c r="D6" s="367" t="s">
        <v>406</v>
      </c>
      <c r="E6" s="368" t="s">
        <v>153</v>
      </c>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row>
    <row r="7" spans="1:37" x14ac:dyDescent="0.25">
      <c r="A7" s="361"/>
      <c r="B7" s="363"/>
      <c r="C7" s="365"/>
      <c r="D7" s="367"/>
      <c r="E7" s="352" t="s">
        <v>501</v>
      </c>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4"/>
    </row>
    <row r="8" spans="1:37" x14ac:dyDescent="0.25">
      <c r="A8" s="361"/>
      <c r="B8" s="363"/>
      <c r="C8" s="365"/>
      <c r="D8" s="367"/>
      <c r="E8" s="352" t="s">
        <v>434</v>
      </c>
      <c r="F8" s="353"/>
      <c r="G8" s="353"/>
      <c r="H8" s="353"/>
      <c r="I8" s="353"/>
      <c r="J8" s="353"/>
      <c r="K8" s="353"/>
      <c r="L8" s="353"/>
      <c r="M8" s="353"/>
      <c r="N8" s="353"/>
      <c r="O8" s="353"/>
      <c r="P8" s="353"/>
      <c r="Q8" s="353"/>
      <c r="R8" s="354"/>
      <c r="S8" s="352" t="s">
        <v>435</v>
      </c>
      <c r="T8" s="353"/>
      <c r="U8" s="353"/>
      <c r="V8" s="353"/>
      <c r="W8" s="353"/>
      <c r="X8" s="353"/>
      <c r="Y8" s="353"/>
      <c r="Z8" s="353"/>
      <c r="AA8" s="353"/>
      <c r="AB8" s="354"/>
      <c r="AC8" s="352" t="s">
        <v>436</v>
      </c>
      <c r="AD8" s="353"/>
      <c r="AE8" s="353"/>
      <c r="AF8" s="353"/>
      <c r="AG8" s="354"/>
      <c r="AH8" s="352" t="s">
        <v>437</v>
      </c>
      <c r="AI8" s="353"/>
      <c r="AJ8" s="354"/>
    </row>
    <row r="9" spans="1:37" ht="39" customHeight="1" x14ac:dyDescent="0.25">
      <c r="A9" s="361"/>
      <c r="B9" s="363"/>
      <c r="C9" s="365"/>
      <c r="D9" s="367"/>
      <c r="E9" s="369" t="s">
        <v>438</v>
      </c>
      <c r="F9" s="369"/>
      <c r="G9" s="369"/>
      <c r="H9" s="369"/>
      <c r="I9" s="369"/>
      <c r="J9" s="369" t="s">
        <v>439</v>
      </c>
      <c r="K9" s="373"/>
      <c r="L9" s="373"/>
      <c r="M9" s="369" t="s">
        <v>440</v>
      </c>
      <c r="N9" s="369"/>
      <c r="O9" s="369"/>
      <c r="P9" s="369" t="s">
        <v>441</v>
      </c>
      <c r="Q9" s="369"/>
      <c r="R9" s="369"/>
      <c r="S9" s="369" t="s">
        <v>442</v>
      </c>
      <c r="T9" s="369"/>
      <c r="U9" s="369"/>
      <c r="V9" s="369"/>
      <c r="W9" s="369" t="s">
        <v>443</v>
      </c>
      <c r="X9" s="369"/>
      <c r="Y9" s="369"/>
      <c r="Z9" s="369" t="s">
        <v>444</v>
      </c>
      <c r="AA9" s="369"/>
      <c r="AB9" s="369"/>
      <c r="AC9" s="369" t="s">
        <v>445</v>
      </c>
      <c r="AD9" s="369"/>
      <c r="AE9" s="369"/>
      <c r="AF9" s="369"/>
      <c r="AG9" s="369"/>
      <c r="AH9" s="369" t="s">
        <v>446</v>
      </c>
      <c r="AI9" s="369"/>
      <c r="AJ9" s="369"/>
    </row>
    <row r="10" spans="1:37" ht="105.75" customHeight="1" x14ac:dyDescent="0.25">
      <c r="A10" s="362"/>
      <c r="B10" s="363"/>
      <c r="C10" s="366"/>
      <c r="D10" s="367"/>
      <c r="E10" s="180" t="s">
        <v>447</v>
      </c>
      <c r="F10" s="170" t="s">
        <v>448</v>
      </c>
      <c r="G10" s="170" t="s">
        <v>449</v>
      </c>
      <c r="H10" s="170" t="s">
        <v>450</v>
      </c>
      <c r="I10" s="170" t="s">
        <v>451</v>
      </c>
      <c r="J10" s="180" t="s">
        <v>155</v>
      </c>
      <c r="K10" s="170" t="s">
        <v>156</v>
      </c>
      <c r="L10" s="170" t="s">
        <v>157</v>
      </c>
      <c r="M10" s="180" t="s">
        <v>452</v>
      </c>
      <c r="N10" s="170" t="s">
        <v>453</v>
      </c>
      <c r="O10" s="170" t="s">
        <v>454</v>
      </c>
      <c r="P10" s="180" t="s">
        <v>455</v>
      </c>
      <c r="Q10" s="170" t="s">
        <v>456</v>
      </c>
      <c r="R10" s="170" t="s">
        <v>454</v>
      </c>
      <c r="S10" s="180" t="s">
        <v>457</v>
      </c>
      <c r="T10" s="170" t="s">
        <v>458</v>
      </c>
      <c r="U10" s="170" t="s">
        <v>459</v>
      </c>
      <c r="V10" s="170" t="s">
        <v>460</v>
      </c>
      <c r="W10" s="180" t="s">
        <v>461</v>
      </c>
      <c r="X10" s="170" t="s">
        <v>462</v>
      </c>
      <c r="Y10" s="170" t="s">
        <v>463</v>
      </c>
      <c r="Z10" s="180" t="s">
        <v>464</v>
      </c>
      <c r="AA10" s="170" t="s">
        <v>465</v>
      </c>
      <c r="AB10" s="170" t="s">
        <v>466</v>
      </c>
      <c r="AC10" s="180" t="s">
        <v>467</v>
      </c>
      <c r="AD10" s="170" t="s">
        <v>468</v>
      </c>
      <c r="AE10" s="170" t="s">
        <v>469</v>
      </c>
      <c r="AF10" s="170" t="s">
        <v>470</v>
      </c>
      <c r="AG10" s="170" t="s">
        <v>454</v>
      </c>
      <c r="AH10" s="180" t="s">
        <v>145</v>
      </c>
      <c r="AI10" s="170" t="s">
        <v>146</v>
      </c>
      <c r="AJ10" s="170" t="s">
        <v>148</v>
      </c>
    </row>
    <row r="11" spans="1:37" ht="15.75" customHeight="1" x14ac:dyDescent="0.25">
      <c r="A11" s="171" t="s">
        <v>17</v>
      </c>
      <c r="B11" s="370" t="s">
        <v>471</v>
      </c>
      <c r="C11" s="371"/>
      <c r="D11" s="371"/>
      <c r="E11" s="372"/>
      <c r="F11" s="172"/>
      <c r="G11" s="172"/>
      <c r="H11" s="172"/>
      <c r="I11" s="172"/>
      <c r="J11" s="181"/>
      <c r="K11" s="172"/>
      <c r="L11" s="172"/>
      <c r="M11" s="181"/>
      <c r="N11" s="172"/>
      <c r="O11" s="172"/>
      <c r="P11" s="181"/>
      <c r="Q11" s="172"/>
      <c r="R11" s="172"/>
      <c r="S11" s="181"/>
      <c r="T11" s="172"/>
      <c r="U11" s="172"/>
      <c r="V11" s="172"/>
      <c r="W11" s="181"/>
      <c r="X11" s="172"/>
      <c r="Y11" s="172"/>
      <c r="Z11" s="181"/>
      <c r="AA11" s="172"/>
      <c r="AB11" s="172"/>
      <c r="AC11" s="181"/>
      <c r="AD11" s="172"/>
      <c r="AE11" s="172"/>
      <c r="AF11" s="172"/>
      <c r="AG11" s="172"/>
      <c r="AH11" s="181"/>
      <c r="AI11" s="172"/>
      <c r="AJ11" s="172"/>
    </row>
    <row r="12" spans="1:37" x14ac:dyDescent="0.25">
      <c r="A12" s="219"/>
      <c r="B12" s="220" t="s">
        <v>170</v>
      </c>
      <c r="C12" s="221">
        <f>'Bieu 1A'!C29</f>
        <v>2348</v>
      </c>
      <c r="D12" s="222">
        <v>300</v>
      </c>
      <c r="E12" s="222">
        <v>230</v>
      </c>
      <c r="F12" s="222">
        <v>70</v>
      </c>
      <c r="G12" s="222">
        <v>0</v>
      </c>
      <c r="H12" s="222">
        <v>0</v>
      </c>
      <c r="I12" s="222">
        <v>0</v>
      </c>
      <c r="J12" s="222">
        <v>300</v>
      </c>
      <c r="K12" s="222">
        <v>0</v>
      </c>
      <c r="L12" s="222">
        <v>0</v>
      </c>
      <c r="M12" s="222">
        <v>300</v>
      </c>
      <c r="N12" s="222">
        <v>0</v>
      </c>
      <c r="O12" s="222">
        <v>0</v>
      </c>
      <c r="P12" s="222">
        <v>300</v>
      </c>
      <c r="Q12" s="222">
        <v>0</v>
      </c>
      <c r="R12" s="222">
        <v>0</v>
      </c>
      <c r="S12" s="222">
        <v>250</v>
      </c>
      <c r="T12" s="222">
        <v>50</v>
      </c>
      <c r="U12" s="222">
        <v>0</v>
      </c>
      <c r="V12" s="222">
        <v>0</v>
      </c>
      <c r="W12" s="222">
        <v>300</v>
      </c>
      <c r="X12" s="222">
        <v>0</v>
      </c>
      <c r="Y12" s="222">
        <v>0</v>
      </c>
      <c r="Z12" s="222">
        <v>300</v>
      </c>
      <c r="AA12" s="222">
        <v>0</v>
      </c>
      <c r="AB12" s="222">
        <v>0</v>
      </c>
      <c r="AC12" s="222">
        <v>300</v>
      </c>
      <c r="AD12" s="222">
        <v>0</v>
      </c>
      <c r="AE12" s="222">
        <v>0</v>
      </c>
      <c r="AF12" s="222">
        <v>0</v>
      </c>
      <c r="AG12" s="222">
        <v>0</v>
      </c>
      <c r="AH12" s="222">
        <v>120</v>
      </c>
      <c r="AI12" s="222">
        <v>180</v>
      </c>
      <c r="AJ12" s="222">
        <v>0</v>
      </c>
    </row>
    <row r="13" spans="1:37" x14ac:dyDescent="0.25">
      <c r="A13" s="219"/>
      <c r="B13" s="220" t="s">
        <v>407</v>
      </c>
      <c r="C13" s="223"/>
      <c r="D13" s="224">
        <f>D12/C12*100%</f>
        <v>0.12776831345826234</v>
      </c>
      <c r="E13" s="225">
        <f>E12/D12*100%</f>
        <v>0.76666666666666672</v>
      </c>
      <c r="F13" s="225">
        <f>F12/D12*100%</f>
        <v>0.23333333333333334</v>
      </c>
      <c r="G13" s="225">
        <f>G12/D12*100%</f>
        <v>0</v>
      </c>
      <c r="H13" s="225">
        <f>H12/D12*100%</f>
        <v>0</v>
      </c>
      <c r="I13" s="225">
        <f>I12/D12*100%</f>
        <v>0</v>
      </c>
      <c r="J13" s="225">
        <f>J12/D12*100%</f>
        <v>1</v>
      </c>
      <c r="K13" s="225">
        <f>K12/D12*100%</f>
        <v>0</v>
      </c>
      <c r="L13" s="225">
        <f>L12/D12*100%</f>
        <v>0</v>
      </c>
      <c r="M13" s="225">
        <f>M12/D12*100%</f>
        <v>1</v>
      </c>
      <c r="N13" s="225">
        <f>N12/D12*100</f>
        <v>0</v>
      </c>
      <c r="O13" s="225">
        <f>O12/D12*100%</f>
        <v>0</v>
      </c>
      <c r="P13" s="225">
        <f>P12/D12*100%</f>
        <v>1</v>
      </c>
      <c r="Q13" s="225">
        <f>Q12/D12*100%</f>
        <v>0</v>
      </c>
      <c r="R13" s="225">
        <f>R12/D12*100%</f>
        <v>0</v>
      </c>
      <c r="S13" s="225">
        <f>S12/D12*100%</f>
        <v>0.83333333333333337</v>
      </c>
      <c r="T13" s="225">
        <f>T12/D12*100%</f>
        <v>0.16666666666666666</v>
      </c>
      <c r="U13" s="225">
        <f>U12/D12*100%</f>
        <v>0</v>
      </c>
      <c r="V13" s="225">
        <f>V12/D12*100%</f>
        <v>0</v>
      </c>
      <c r="W13" s="225">
        <f>W12/D12*100%</f>
        <v>1</v>
      </c>
      <c r="X13" s="225">
        <f>X12/D12*0%</f>
        <v>0</v>
      </c>
      <c r="Y13" s="225">
        <f>Y12/D12*100%</f>
        <v>0</v>
      </c>
      <c r="Z13" s="225">
        <f>Z12/D12*100%</f>
        <v>1</v>
      </c>
      <c r="AA13" s="225">
        <f>AA12/D12*100%</f>
        <v>0</v>
      </c>
      <c r="AB13" s="225">
        <f>AB12/D12*100%</f>
        <v>0</v>
      </c>
      <c r="AC13" s="225">
        <f>AC12/D12*100%</f>
        <v>1</v>
      </c>
      <c r="AD13" s="225">
        <f>AD12/D12*100%</f>
        <v>0</v>
      </c>
      <c r="AE13" s="225">
        <f>AE12/D12*100%</f>
        <v>0</v>
      </c>
      <c r="AF13" s="225">
        <f>AF12/D12*1005</f>
        <v>0</v>
      </c>
      <c r="AG13" s="225">
        <f>AG12/D12*100%</f>
        <v>0</v>
      </c>
      <c r="AH13" s="225">
        <f>AH12/D12*100%</f>
        <v>0.4</v>
      </c>
      <c r="AI13" s="225">
        <f>AI12/D12*100%</f>
        <v>0.6</v>
      </c>
      <c r="AJ13" s="225">
        <f>AJ12/D12*100%</f>
        <v>0</v>
      </c>
      <c r="AK13" s="176"/>
    </row>
    <row r="14" spans="1:37" ht="15.75" customHeight="1" x14ac:dyDescent="0.25">
      <c r="A14" s="171" t="s">
        <v>18</v>
      </c>
      <c r="B14" s="370" t="s">
        <v>472</v>
      </c>
      <c r="C14" s="371"/>
      <c r="D14" s="371"/>
      <c r="E14" s="372"/>
      <c r="F14" s="172"/>
      <c r="G14" s="172"/>
      <c r="H14" s="172"/>
      <c r="I14" s="172"/>
      <c r="J14" s="181"/>
      <c r="K14" s="172"/>
      <c r="L14" s="172"/>
      <c r="M14" s="181"/>
      <c r="N14" s="172"/>
      <c r="O14" s="172"/>
      <c r="P14" s="181"/>
      <c r="Q14" s="172"/>
      <c r="R14" s="172"/>
      <c r="S14" s="181"/>
      <c r="T14" s="172"/>
      <c r="U14" s="172"/>
      <c r="V14" s="172"/>
      <c r="W14" s="181"/>
      <c r="X14" s="172"/>
      <c r="Y14" s="172"/>
      <c r="Z14" s="181"/>
      <c r="AA14" s="172"/>
      <c r="AB14" s="172"/>
      <c r="AC14" s="181"/>
      <c r="AD14" s="172"/>
      <c r="AE14" s="172"/>
      <c r="AF14" s="172"/>
      <c r="AG14" s="172"/>
      <c r="AH14" s="181"/>
      <c r="AI14" s="172"/>
      <c r="AJ14" s="172"/>
    </row>
    <row r="15" spans="1:37" ht="15.75" customHeight="1" x14ac:dyDescent="0.25">
      <c r="A15" s="219"/>
      <c r="B15" s="220" t="s">
        <v>170</v>
      </c>
      <c r="C15" s="221">
        <f>C18+C21+C24+C27+C30+C33+C36+C39+C42+C45+C48+C51+C54+C57+C60+C63</f>
        <v>3752</v>
      </c>
      <c r="D15" s="221">
        <f t="shared" ref="D15:AJ15" si="0">D18+D21+D24+D27+D30+D33+D36+D39+D42+D45+D48+D51+D54+D57+D60+D63</f>
        <v>510</v>
      </c>
      <c r="E15" s="221">
        <f t="shared" si="0"/>
        <v>383</v>
      </c>
      <c r="F15" s="221">
        <f t="shared" si="0"/>
        <v>107</v>
      </c>
      <c r="G15" s="221">
        <f t="shared" si="0"/>
        <v>0</v>
      </c>
      <c r="H15" s="221">
        <f t="shared" si="0"/>
        <v>40</v>
      </c>
      <c r="I15" s="221">
        <f t="shared" si="0"/>
        <v>0</v>
      </c>
      <c r="J15" s="221">
        <f t="shared" si="0"/>
        <v>468</v>
      </c>
      <c r="K15" s="221">
        <f t="shared" si="0"/>
        <v>42</v>
      </c>
      <c r="L15" s="221">
        <f t="shared" si="0"/>
        <v>0</v>
      </c>
      <c r="M15" s="221">
        <f t="shared" si="0"/>
        <v>510</v>
      </c>
      <c r="N15" s="221">
        <f t="shared" si="0"/>
        <v>0</v>
      </c>
      <c r="O15" s="221">
        <f t="shared" si="0"/>
        <v>0</v>
      </c>
      <c r="P15" s="221">
        <f t="shared" si="0"/>
        <v>510</v>
      </c>
      <c r="Q15" s="221">
        <f t="shared" si="0"/>
        <v>0</v>
      </c>
      <c r="R15" s="221">
        <f t="shared" si="0"/>
        <v>0</v>
      </c>
      <c r="S15" s="221">
        <f t="shared" si="0"/>
        <v>462</v>
      </c>
      <c r="T15" s="221">
        <f t="shared" si="0"/>
        <v>48</v>
      </c>
      <c r="U15" s="221">
        <f t="shared" si="0"/>
        <v>0</v>
      </c>
      <c r="V15" s="221">
        <f t="shared" si="0"/>
        <v>0</v>
      </c>
      <c r="W15" s="221">
        <f t="shared" si="0"/>
        <v>509</v>
      </c>
      <c r="X15" s="221">
        <f t="shared" si="0"/>
        <v>1</v>
      </c>
      <c r="Y15" s="221">
        <f t="shared" si="0"/>
        <v>0</v>
      </c>
      <c r="Z15" s="221">
        <f t="shared" si="0"/>
        <v>510</v>
      </c>
      <c r="AA15" s="221">
        <f t="shared" si="0"/>
        <v>0</v>
      </c>
      <c r="AB15" s="221">
        <f t="shared" si="0"/>
        <v>0</v>
      </c>
      <c r="AC15" s="221">
        <f t="shared" si="0"/>
        <v>509</v>
      </c>
      <c r="AD15" s="221">
        <f t="shared" si="0"/>
        <v>1</v>
      </c>
      <c r="AE15" s="221">
        <f t="shared" si="0"/>
        <v>0</v>
      </c>
      <c r="AF15" s="221">
        <f t="shared" si="0"/>
        <v>0</v>
      </c>
      <c r="AG15" s="221">
        <f t="shared" si="0"/>
        <v>0</v>
      </c>
      <c r="AH15" s="221">
        <f t="shared" si="0"/>
        <v>486</v>
      </c>
      <c r="AI15" s="221">
        <f t="shared" si="0"/>
        <v>24</v>
      </c>
      <c r="AJ15" s="221">
        <f t="shared" si="0"/>
        <v>0</v>
      </c>
    </row>
    <row r="16" spans="1:37" ht="15.75" customHeight="1" x14ac:dyDescent="0.25">
      <c r="A16" s="219"/>
      <c r="B16" s="220" t="s">
        <v>407</v>
      </c>
      <c r="C16" s="223"/>
      <c r="D16" s="224">
        <f>D15/C15*100%</f>
        <v>0.13592750533049042</v>
      </c>
      <c r="E16" s="225">
        <f>E15/D15*100%</f>
        <v>0.75098039215686274</v>
      </c>
      <c r="F16" s="225">
        <f>F15/D15*100%</f>
        <v>0.20980392156862746</v>
      </c>
      <c r="G16" s="225">
        <f>G15/D15*100%</f>
        <v>0</v>
      </c>
      <c r="H16" s="225">
        <f>H15/D15*100%</f>
        <v>7.8431372549019607E-2</v>
      </c>
      <c r="I16" s="225">
        <f>I15/D15*100%</f>
        <v>0</v>
      </c>
      <c r="J16" s="225">
        <f>J15/D15*100%</f>
        <v>0.91764705882352937</v>
      </c>
      <c r="K16" s="225">
        <f>K15/D15*100%</f>
        <v>8.2352941176470587E-2</v>
      </c>
      <c r="L16" s="225">
        <f>L15/D15*100%</f>
        <v>0</v>
      </c>
      <c r="M16" s="225">
        <f>M15/D15*100%</f>
        <v>1</v>
      </c>
      <c r="N16" s="225">
        <f>N15/D15*100</f>
        <v>0</v>
      </c>
      <c r="O16" s="225">
        <f>O15/D15*100%</f>
        <v>0</v>
      </c>
      <c r="P16" s="225">
        <f>P15/D15*100%</f>
        <v>1</v>
      </c>
      <c r="Q16" s="225">
        <f>Q15/D15*100%</f>
        <v>0</v>
      </c>
      <c r="R16" s="225">
        <f>R15/D15*100%</f>
        <v>0</v>
      </c>
      <c r="S16" s="225">
        <f>S15/D15*100%</f>
        <v>0.90588235294117647</v>
      </c>
      <c r="T16" s="225">
        <f>T15/D15*100%</f>
        <v>9.4117647058823528E-2</v>
      </c>
      <c r="U16" s="225">
        <f>U15/D15*100%</f>
        <v>0</v>
      </c>
      <c r="V16" s="225">
        <f>V15/D15*100%</f>
        <v>0</v>
      </c>
      <c r="W16" s="225">
        <f>W15/D15*100%</f>
        <v>0.99803921568627452</v>
      </c>
      <c r="X16" s="225">
        <f>X15/D15*0%</f>
        <v>0</v>
      </c>
      <c r="Y16" s="225">
        <f>Y15/D15*100%</f>
        <v>0</v>
      </c>
      <c r="Z16" s="225">
        <f>Z15/D15*100%</f>
        <v>1</v>
      </c>
      <c r="AA16" s="225">
        <f>AA15/D15*100%</f>
        <v>0</v>
      </c>
      <c r="AB16" s="225">
        <f>AB15/D15*100%</f>
        <v>0</v>
      </c>
      <c r="AC16" s="225">
        <f>AC15/D15*100%</f>
        <v>0.99803921568627452</v>
      </c>
      <c r="AD16" s="225">
        <f>AD15/D15*100%</f>
        <v>1.9607843137254902E-3</v>
      </c>
      <c r="AE16" s="225">
        <f>AE15/D15*100%</f>
        <v>0</v>
      </c>
      <c r="AF16" s="225">
        <f>AF15/D15*1005</f>
        <v>0</v>
      </c>
      <c r="AG16" s="225">
        <f>AG15/D15*100%</f>
        <v>0</v>
      </c>
      <c r="AH16" s="225">
        <f>AH15/D15*100%</f>
        <v>0.95294117647058818</v>
      </c>
      <c r="AI16" s="225">
        <f>AI15/D15*100%</f>
        <v>4.7058823529411764E-2</v>
      </c>
      <c r="AJ16" s="225">
        <f>AJ15/D15*100%</f>
        <v>0</v>
      </c>
    </row>
    <row r="17" spans="1:37" s="216" customFormat="1" ht="24" customHeight="1" x14ac:dyDescent="0.25">
      <c r="A17" s="215">
        <v>1</v>
      </c>
      <c r="B17" s="374" t="s">
        <v>473</v>
      </c>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6"/>
    </row>
    <row r="18" spans="1:37" ht="15.75" customHeight="1" x14ac:dyDescent="0.25">
      <c r="A18" s="171"/>
      <c r="B18" s="173" t="s">
        <v>170</v>
      </c>
      <c r="C18" s="203">
        <f>'Bieu 1B'!C21</f>
        <v>270</v>
      </c>
      <c r="D18" s="204">
        <v>40</v>
      </c>
      <c r="E18" s="182">
        <v>40</v>
      </c>
      <c r="F18" s="174">
        <v>0</v>
      </c>
      <c r="G18" s="174">
        <v>0</v>
      </c>
      <c r="H18" s="174">
        <v>0</v>
      </c>
      <c r="I18" s="174">
        <v>0</v>
      </c>
      <c r="J18" s="182">
        <v>40</v>
      </c>
      <c r="K18" s="174">
        <v>0</v>
      </c>
      <c r="L18" s="174">
        <v>0</v>
      </c>
      <c r="M18" s="182">
        <v>40</v>
      </c>
      <c r="N18" s="174">
        <v>0</v>
      </c>
      <c r="O18" s="174">
        <v>0</v>
      </c>
      <c r="P18" s="182">
        <v>40</v>
      </c>
      <c r="Q18" s="174">
        <v>0</v>
      </c>
      <c r="R18" s="174">
        <v>0</v>
      </c>
      <c r="S18" s="182">
        <v>35</v>
      </c>
      <c r="T18" s="174">
        <v>5</v>
      </c>
      <c r="U18" s="174">
        <v>0</v>
      </c>
      <c r="V18" s="174">
        <v>0</v>
      </c>
      <c r="W18" s="182">
        <v>40</v>
      </c>
      <c r="X18" s="174">
        <v>0</v>
      </c>
      <c r="Y18" s="174">
        <v>0</v>
      </c>
      <c r="Z18" s="182">
        <v>40</v>
      </c>
      <c r="AA18" s="174">
        <v>0</v>
      </c>
      <c r="AB18" s="174">
        <v>0</v>
      </c>
      <c r="AC18" s="182">
        <v>40</v>
      </c>
      <c r="AD18" s="174">
        <v>0</v>
      </c>
      <c r="AE18" s="174">
        <v>0</v>
      </c>
      <c r="AF18" s="174">
        <v>0</v>
      </c>
      <c r="AG18" s="174">
        <v>0</v>
      </c>
      <c r="AH18" s="182">
        <v>35</v>
      </c>
      <c r="AI18" s="174">
        <v>5</v>
      </c>
      <c r="AJ18" s="174">
        <v>0</v>
      </c>
      <c r="AK18" s="169" t="s">
        <v>497</v>
      </c>
    </row>
    <row r="19" spans="1:37" ht="15.75" customHeight="1" x14ac:dyDescent="0.25">
      <c r="A19" s="171"/>
      <c r="B19" s="173" t="s">
        <v>407</v>
      </c>
      <c r="C19" s="205"/>
      <c r="D19" s="206">
        <f>D18/C18*100%</f>
        <v>0.14814814814814814</v>
      </c>
      <c r="E19" s="183">
        <f>E18/D18*100%</f>
        <v>1</v>
      </c>
      <c r="F19" s="175">
        <f>F18/D18*100%</f>
        <v>0</v>
      </c>
      <c r="G19" s="175">
        <f>G18/D18*100%</f>
        <v>0</v>
      </c>
      <c r="H19" s="175">
        <f>H18/D18*100%</f>
        <v>0</v>
      </c>
      <c r="I19" s="175">
        <f>I18/D18*100%</f>
        <v>0</v>
      </c>
      <c r="J19" s="183">
        <f>J18/D18*100%</f>
        <v>1</v>
      </c>
      <c r="K19" s="175">
        <f>K18/D18*100%</f>
        <v>0</v>
      </c>
      <c r="L19" s="175">
        <f>L18/D18*100%</f>
        <v>0</v>
      </c>
      <c r="M19" s="183">
        <f>M18/D18*100%</f>
        <v>1</v>
      </c>
      <c r="N19" s="175">
        <f>N18/D18*100</f>
        <v>0</v>
      </c>
      <c r="O19" s="175">
        <f>O18/D18*100%</f>
        <v>0</v>
      </c>
      <c r="P19" s="183">
        <f>P18/D18*100%</f>
        <v>1</v>
      </c>
      <c r="Q19" s="175">
        <f>Q18/D18*100%</f>
        <v>0</v>
      </c>
      <c r="R19" s="175">
        <f>R18/D18*100%</f>
        <v>0</v>
      </c>
      <c r="S19" s="183">
        <f>S18/D18*100%</f>
        <v>0.875</v>
      </c>
      <c r="T19" s="175">
        <f>T18/D18*100%</f>
        <v>0.125</v>
      </c>
      <c r="U19" s="175">
        <f>U18/D18*100%</f>
        <v>0</v>
      </c>
      <c r="V19" s="175">
        <f>V18/D18*100%</f>
        <v>0</v>
      </c>
      <c r="W19" s="183">
        <f>W18/D18*100%</f>
        <v>1</v>
      </c>
      <c r="X19" s="175">
        <f>X18/D18*0%</f>
        <v>0</v>
      </c>
      <c r="Y19" s="175">
        <f>Y18/D18*100%</f>
        <v>0</v>
      </c>
      <c r="Z19" s="183">
        <f>Z18/D18*100%</f>
        <v>1</v>
      </c>
      <c r="AA19" s="175">
        <f>AA18/D18*100%</f>
        <v>0</v>
      </c>
      <c r="AB19" s="175">
        <f>AB18/D18*100%</f>
        <v>0</v>
      </c>
      <c r="AC19" s="183">
        <f>AC18/D18*100%</f>
        <v>1</v>
      </c>
      <c r="AD19" s="175">
        <f>AD18/D18*100%</f>
        <v>0</v>
      </c>
      <c r="AE19" s="175">
        <f>AE18/D18*100%</f>
        <v>0</v>
      </c>
      <c r="AF19" s="175">
        <f>AF18/D18*1005</f>
        <v>0</v>
      </c>
      <c r="AG19" s="175">
        <f>AG18/D18*100%</f>
        <v>0</v>
      </c>
      <c r="AH19" s="183">
        <f>AH18/D18*100%</f>
        <v>0.875</v>
      </c>
      <c r="AI19" s="175">
        <f>AI18/D18*100%</f>
        <v>0.125</v>
      </c>
      <c r="AJ19" s="175">
        <f>AJ18/D18*100%</f>
        <v>0</v>
      </c>
      <c r="AK19" s="176"/>
    </row>
    <row r="20" spans="1:37" s="216" customFormat="1" ht="21" customHeight="1" x14ac:dyDescent="0.25">
      <c r="A20" s="215">
        <v>2</v>
      </c>
      <c r="B20" s="374" t="s">
        <v>474</v>
      </c>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6"/>
    </row>
    <row r="21" spans="1:37" x14ac:dyDescent="0.25">
      <c r="A21" s="171"/>
      <c r="B21" s="173" t="s">
        <v>170</v>
      </c>
      <c r="C21" s="205">
        <f>'Bieu 1B'!C14</f>
        <v>372</v>
      </c>
      <c r="D21" s="204">
        <v>38</v>
      </c>
      <c r="E21" s="182">
        <v>30</v>
      </c>
      <c r="F21" s="174">
        <v>8</v>
      </c>
      <c r="G21" s="174">
        <v>0</v>
      </c>
      <c r="H21" s="174">
        <v>0</v>
      </c>
      <c r="I21" s="174">
        <v>0</v>
      </c>
      <c r="J21" s="182">
        <v>38</v>
      </c>
      <c r="K21" s="174">
        <v>0</v>
      </c>
      <c r="L21" s="174">
        <v>0</v>
      </c>
      <c r="M21" s="182">
        <v>38</v>
      </c>
      <c r="N21" s="174">
        <v>0</v>
      </c>
      <c r="O21" s="174">
        <v>0</v>
      </c>
      <c r="P21" s="182">
        <v>38</v>
      </c>
      <c r="Q21" s="174">
        <v>0</v>
      </c>
      <c r="R21" s="174">
        <v>0</v>
      </c>
      <c r="S21" s="182">
        <v>38</v>
      </c>
      <c r="T21" s="174">
        <v>0</v>
      </c>
      <c r="U21" s="174">
        <v>0</v>
      </c>
      <c r="V21" s="174">
        <v>0</v>
      </c>
      <c r="W21" s="182">
        <v>38</v>
      </c>
      <c r="X21" s="174">
        <v>0</v>
      </c>
      <c r="Y21" s="174">
        <v>0</v>
      </c>
      <c r="Z21" s="182">
        <v>38</v>
      </c>
      <c r="AA21" s="174">
        <v>0</v>
      </c>
      <c r="AB21" s="174">
        <v>0</v>
      </c>
      <c r="AC21" s="182">
        <v>38</v>
      </c>
      <c r="AD21" s="174">
        <v>0</v>
      </c>
      <c r="AE21" s="174">
        <v>0</v>
      </c>
      <c r="AF21" s="174">
        <v>0</v>
      </c>
      <c r="AG21" s="174">
        <v>0</v>
      </c>
      <c r="AH21" s="182">
        <v>38</v>
      </c>
      <c r="AI21" s="174">
        <v>0</v>
      </c>
      <c r="AJ21" s="174">
        <v>0</v>
      </c>
      <c r="AK21" s="169" t="s">
        <v>495</v>
      </c>
    </row>
    <row r="22" spans="1:37" x14ac:dyDescent="0.25">
      <c r="A22" s="171"/>
      <c r="B22" s="173" t="s">
        <v>407</v>
      </c>
      <c r="C22" s="205"/>
      <c r="D22" s="206">
        <f>D21/C21*100%</f>
        <v>0.10215053763440861</v>
      </c>
      <c r="E22" s="183">
        <f>E21/D21*100%</f>
        <v>0.78947368421052633</v>
      </c>
      <c r="F22" s="175">
        <f>F21/D21*100%</f>
        <v>0.21052631578947367</v>
      </c>
      <c r="G22" s="175">
        <f>G21/D21*100%</f>
        <v>0</v>
      </c>
      <c r="H22" s="175">
        <f>H21/D21*100%</f>
        <v>0</v>
      </c>
      <c r="I22" s="175">
        <f>I21/D21*100%</f>
        <v>0</v>
      </c>
      <c r="J22" s="183">
        <f>J21/D21*100%</f>
        <v>1</v>
      </c>
      <c r="K22" s="175">
        <f>K21/D21*100%</f>
        <v>0</v>
      </c>
      <c r="L22" s="175">
        <f>L21/D21*100%</f>
        <v>0</v>
      </c>
      <c r="M22" s="183">
        <f>M21/D21*100%</f>
        <v>1</v>
      </c>
      <c r="N22" s="175">
        <f>N21/D21*100</f>
        <v>0</v>
      </c>
      <c r="O22" s="175">
        <f>O21/D21*100%</f>
        <v>0</v>
      </c>
      <c r="P22" s="183">
        <f>P21/D21*100%</f>
        <v>1</v>
      </c>
      <c r="Q22" s="175">
        <f>Q21/D21*100%</f>
        <v>0</v>
      </c>
      <c r="R22" s="175">
        <f>R21/D21*100%</f>
        <v>0</v>
      </c>
      <c r="S22" s="183">
        <f>S21/D21*100%</f>
        <v>1</v>
      </c>
      <c r="T22" s="175">
        <f>T21/D21*100%</f>
        <v>0</v>
      </c>
      <c r="U22" s="175">
        <f>U21/D21*100%</f>
        <v>0</v>
      </c>
      <c r="V22" s="175">
        <f>V21/D21*100%</f>
        <v>0</v>
      </c>
      <c r="W22" s="183">
        <f>W21/D21*100%</f>
        <v>1</v>
      </c>
      <c r="X22" s="175">
        <f>X21/D21*0%</f>
        <v>0</v>
      </c>
      <c r="Y22" s="175">
        <f>Y21/D21*100%</f>
        <v>0</v>
      </c>
      <c r="Z22" s="183">
        <f>Z21/D21*100%</f>
        <v>1</v>
      </c>
      <c r="AA22" s="175">
        <f>AA21/D21*100%</f>
        <v>0</v>
      </c>
      <c r="AB22" s="175">
        <f>AB21/D21*100%</f>
        <v>0</v>
      </c>
      <c r="AC22" s="183">
        <f>AC21/D21*100%</f>
        <v>1</v>
      </c>
      <c r="AD22" s="175">
        <f>AD21/D21*100%</f>
        <v>0</v>
      </c>
      <c r="AE22" s="175">
        <f>AE21/D21*100%</f>
        <v>0</v>
      </c>
      <c r="AF22" s="175">
        <f>AF21/D21*1005</f>
        <v>0</v>
      </c>
      <c r="AG22" s="175">
        <f>AG21/D21*100%</f>
        <v>0</v>
      </c>
      <c r="AH22" s="183">
        <f>AH21/D21*100%</f>
        <v>1</v>
      </c>
      <c r="AI22" s="175">
        <f>AI21/D21*100%</f>
        <v>0</v>
      </c>
      <c r="AJ22" s="175">
        <f>AJ21/D21*100%</f>
        <v>0</v>
      </c>
      <c r="AK22" s="176"/>
    </row>
    <row r="23" spans="1:37" s="216" customFormat="1" x14ac:dyDescent="0.25">
      <c r="A23" s="215">
        <v>3</v>
      </c>
      <c r="B23" s="374" t="s">
        <v>475</v>
      </c>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6"/>
      <c r="AK23" s="217"/>
    </row>
    <row r="24" spans="1:37" ht="15.75" customHeight="1" x14ac:dyDescent="0.25">
      <c r="A24" s="171"/>
      <c r="B24" s="173" t="s">
        <v>170</v>
      </c>
      <c r="C24" s="203">
        <f>'Bieu 1B'!C17</f>
        <v>169</v>
      </c>
      <c r="D24" s="204">
        <v>35</v>
      </c>
      <c r="E24" s="182">
        <v>35</v>
      </c>
      <c r="F24" s="174">
        <v>0</v>
      </c>
      <c r="G24" s="174">
        <v>0</v>
      </c>
      <c r="H24" s="174">
        <v>0</v>
      </c>
      <c r="I24" s="174">
        <v>0</v>
      </c>
      <c r="J24" s="182">
        <v>35</v>
      </c>
      <c r="K24" s="174">
        <v>0</v>
      </c>
      <c r="L24" s="174">
        <v>0</v>
      </c>
      <c r="M24" s="182">
        <v>35</v>
      </c>
      <c r="N24" s="174">
        <v>0</v>
      </c>
      <c r="O24" s="174">
        <v>0</v>
      </c>
      <c r="P24" s="182">
        <v>35</v>
      </c>
      <c r="Q24" s="174">
        <v>0</v>
      </c>
      <c r="R24" s="174">
        <v>0</v>
      </c>
      <c r="S24" s="182">
        <v>8</v>
      </c>
      <c r="T24" s="174">
        <v>27</v>
      </c>
      <c r="U24" s="174">
        <v>0</v>
      </c>
      <c r="V24" s="174">
        <v>0</v>
      </c>
      <c r="W24" s="182">
        <v>35</v>
      </c>
      <c r="X24" s="174"/>
      <c r="Y24" s="174">
        <v>0</v>
      </c>
      <c r="Z24" s="182">
        <v>35</v>
      </c>
      <c r="AA24" s="174">
        <v>0</v>
      </c>
      <c r="AB24" s="174">
        <v>0</v>
      </c>
      <c r="AC24" s="182">
        <v>35</v>
      </c>
      <c r="AD24" s="174">
        <v>0</v>
      </c>
      <c r="AE24" s="174">
        <v>0</v>
      </c>
      <c r="AF24" s="174">
        <v>0</v>
      </c>
      <c r="AG24" s="174">
        <v>0</v>
      </c>
      <c r="AH24" s="182">
        <v>35</v>
      </c>
      <c r="AI24" s="174"/>
      <c r="AJ24" s="174">
        <v>0</v>
      </c>
      <c r="AK24" s="228" t="s">
        <v>495</v>
      </c>
    </row>
    <row r="25" spans="1:37" ht="15.75" customHeight="1" x14ac:dyDescent="0.25">
      <c r="A25" s="171"/>
      <c r="B25" s="173" t="s">
        <v>407</v>
      </c>
      <c r="C25" s="205"/>
      <c r="D25" s="206">
        <f>D24/C24*100%</f>
        <v>0.20710059171597633</v>
      </c>
      <c r="E25" s="183">
        <f>E24/D24*100%</f>
        <v>1</v>
      </c>
      <c r="F25" s="175">
        <f>F24/D24*100%</f>
        <v>0</v>
      </c>
      <c r="G25" s="175">
        <f>G24/D24*100%</f>
        <v>0</v>
      </c>
      <c r="H25" s="175">
        <f>H24/D24*100%</f>
        <v>0</v>
      </c>
      <c r="I25" s="175">
        <f>I24/D24*100%</f>
        <v>0</v>
      </c>
      <c r="J25" s="183">
        <f>J24/D24*100%</f>
        <v>1</v>
      </c>
      <c r="K25" s="175">
        <f>K24/D24*100%</f>
        <v>0</v>
      </c>
      <c r="L25" s="175">
        <f>L24/D24*100%</f>
        <v>0</v>
      </c>
      <c r="M25" s="183">
        <f>M24/D24*100%</f>
        <v>1</v>
      </c>
      <c r="N25" s="175">
        <f>N24/D24*100</f>
        <v>0</v>
      </c>
      <c r="O25" s="175">
        <f>O24/D24*100%</f>
        <v>0</v>
      </c>
      <c r="P25" s="183">
        <f>P24/D24*100%</f>
        <v>1</v>
      </c>
      <c r="Q25" s="175">
        <f>Q24/D24*100%</f>
        <v>0</v>
      </c>
      <c r="R25" s="175">
        <f>R24/D24*100%</f>
        <v>0</v>
      </c>
      <c r="S25" s="183">
        <f>S24/D24*100%</f>
        <v>0.22857142857142856</v>
      </c>
      <c r="T25" s="175">
        <f>T24/D24*100%</f>
        <v>0.77142857142857146</v>
      </c>
      <c r="U25" s="175">
        <f>U24/D24*100%</f>
        <v>0</v>
      </c>
      <c r="V25" s="175">
        <f>V24/D24*100%</f>
        <v>0</v>
      </c>
      <c r="W25" s="183">
        <f>W24/D24*100%</f>
        <v>1</v>
      </c>
      <c r="X25" s="175">
        <f>X24/D24*0%</f>
        <v>0</v>
      </c>
      <c r="Y25" s="175">
        <f>Y24/D24*100%</f>
        <v>0</v>
      </c>
      <c r="Z25" s="183">
        <f>Z24/D24*100%</f>
        <v>1</v>
      </c>
      <c r="AA25" s="175">
        <f>AA24/D24*100%</f>
        <v>0</v>
      </c>
      <c r="AB25" s="175">
        <f>AB24/D24*100%</f>
        <v>0</v>
      </c>
      <c r="AC25" s="183">
        <f>AC24/D24*100%</f>
        <v>1</v>
      </c>
      <c r="AD25" s="175">
        <f>AD24/D24*100%</f>
        <v>0</v>
      </c>
      <c r="AE25" s="175">
        <f>AE24/D24*100%</f>
        <v>0</v>
      </c>
      <c r="AF25" s="175">
        <f>AF24/D24*1005</f>
        <v>0</v>
      </c>
      <c r="AG25" s="175">
        <f>AG24/D24*100%</f>
        <v>0</v>
      </c>
      <c r="AH25" s="183">
        <f>AH24/D24*100%</f>
        <v>1</v>
      </c>
      <c r="AI25" s="175">
        <f>AI24/D24*100%</f>
        <v>0</v>
      </c>
      <c r="AJ25" s="175">
        <f>AJ24/D24*100%</f>
        <v>0</v>
      </c>
      <c r="AK25" s="176"/>
    </row>
    <row r="26" spans="1:37" s="216" customFormat="1" ht="15.75" customHeight="1" x14ac:dyDescent="0.25">
      <c r="A26" s="215">
        <v>4</v>
      </c>
      <c r="B26" s="374" t="s">
        <v>476</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6"/>
    </row>
    <row r="27" spans="1:37" x14ac:dyDescent="0.25">
      <c r="A27" s="171"/>
      <c r="B27" s="173" t="s">
        <v>170</v>
      </c>
      <c r="C27" s="203">
        <f>'Bieu 1B'!C18</f>
        <v>244</v>
      </c>
      <c r="D27" s="204">
        <v>18</v>
      </c>
      <c r="E27" s="182">
        <v>18</v>
      </c>
      <c r="F27" s="174">
        <v>0</v>
      </c>
      <c r="G27" s="174">
        <v>0</v>
      </c>
      <c r="H27" s="174">
        <v>0</v>
      </c>
      <c r="I27" s="174">
        <v>0</v>
      </c>
      <c r="J27" s="182">
        <v>18</v>
      </c>
      <c r="K27" s="174">
        <v>0</v>
      </c>
      <c r="L27" s="174">
        <v>0</v>
      </c>
      <c r="M27" s="182">
        <v>18</v>
      </c>
      <c r="N27" s="174">
        <v>0</v>
      </c>
      <c r="O27" s="174">
        <v>0</v>
      </c>
      <c r="P27" s="182">
        <v>18</v>
      </c>
      <c r="Q27" s="174">
        <v>0</v>
      </c>
      <c r="R27" s="174">
        <v>0</v>
      </c>
      <c r="S27" s="182">
        <v>17</v>
      </c>
      <c r="T27" s="174">
        <v>1</v>
      </c>
      <c r="U27" s="174">
        <v>0</v>
      </c>
      <c r="V27" s="174">
        <v>0</v>
      </c>
      <c r="W27" s="182">
        <v>18</v>
      </c>
      <c r="X27" s="174">
        <v>0</v>
      </c>
      <c r="Y27" s="174">
        <v>0</v>
      </c>
      <c r="Z27" s="182">
        <v>18</v>
      </c>
      <c r="AA27" s="174">
        <v>0</v>
      </c>
      <c r="AB27" s="174">
        <v>0</v>
      </c>
      <c r="AC27" s="182">
        <v>18</v>
      </c>
      <c r="AD27" s="174">
        <v>0</v>
      </c>
      <c r="AE27" s="174">
        <v>0</v>
      </c>
      <c r="AF27" s="174">
        <v>0</v>
      </c>
      <c r="AG27" s="174">
        <v>0</v>
      </c>
      <c r="AH27" s="182">
        <v>18</v>
      </c>
      <c r="AI27" s="174">
        <v>0</v>
      </c>
      <c r="AJ27" s="174">
        <v>0</v>
      </c>
      <c r="AK27" s="228" t="s">
        <v>495</v>
      </c>
    </row>
    <row r="28" spans="1:37" x14ac:dyDescent="0.25">
      <c r="A28" s="171"/>
      <c r="B28" s="173" t="s">
        <v>407</v>
      </c>
      <c r="C28" s="205"/>
      <c r="D28" s="206">
        <f>D27/C27*100%</f>
        <v>7.3770491803278687E-2</v>
      </c>
      <c r="E28" s="183">
        <f>E27/D27*100%</f>
        <v>1</v>
      </c>
      <c r="F28" s="175">
        <f>F27/D27*100%</f>
        <v>0</v>
      </c>
      <c r="G28" s="175">
        <f>G27/D27*100%</f>
        <v>0</v>
      </c>
      <c r="H28" s="175">
        <f>H27/D27*100%</f>
        <v>0</v>
      </c>
      <c r="I28" s="175">
        <f>I27/D27*100%</f>
        <v>0</v>
      </c>
      <c r="J28" s="183">
        <f>J27/D27*100%</f>
        <v>1</v>
      </c>
      <c r="K28" s="175">
        <f>K27/D27*100%</f>
        <v>0</v>
      </c>
      <c r="L28" s="175">
        <f>L27/D27*100%</f>
        <v>0</v>
      </c>
      <c r="M28" s="183">
        <f>M27/D27*100%</f>
        <v>1</v>
      </c>
      <c r="N28" s="175">
        <f>N27/D27*100</f>
        <v>0</v>
      </c>
      <c r="O28" s="175">
        <f>O27/D27*100%</f>
        <v>0</v>
      </c>
      <c r="P28" s="183">
        <f>P27/D27*100%</f>
        <v>1</v>
      </c>
      <c r="Q28" s="175">
        <f>Q27/D27*100%</f>
        <v>0</v>
      </c>
      <c r="R28" s="175">
        <f>R27/D27*100%</f>
        <v>0</v>
      </c>
      <c r="S28" s="183">
        <f>S27/D27*100%</f>
        <v>0.94444444444444442</v>
      </c>
      <c r="T28" s="175">
        <f>T27/D27*100%</f>
        <v>5.5555555555555552E-2</v>
      </c>
      <c r="U28" s="175">
        <f>U27/D27*100%</f>
        <v>0</v>
      </c>
      <c r="V28" s="175">
        <f>V27/D27*100%</f>
        <v>0</v>
      </c>
      <c r="W28" s="183">
        <f>W27/D27*100%</f>
        <v>1</v>
      </c>
      <c r="X28" s="175">
        <f>X27/D27*0%</f>
        <v>0</v>
      </c>
      <c r="Y28" s="175">
        <f>Y27/D27*100%</f>
        <v>0</v>
      </c>
      <c r="Z28" s="183">
        <f>Z27/D27*100%</f>
        <v>1</v>
      </c>
      <c r="AA28" s="175">
        <f>AA27/D27*100%</f>
        <v>0</v>
      </c>
      <c r="AB28" s="175">
        <f>AB27/D27*100%</f>
        <v>0</v>
      </c>
      <c r="AC28" s="183">
        <f>AC27/D27*100%</f>
        <v>1</v>
      </c>
      <c r="AD28" s="175">
        <f>AD27/D27*100%</f>
        <v>0</v>
      </c>
      <c r="AE28" s="175">
        <f>AE27/D27*100%</f>
        <v>0</v>
      </c>
      <c r="AF28" s="175">
        <f>AF27/D27*1005</f>
        <v>0</v>
      </c>
      <c r="AG28" s="175">
        <f>AG27/D27*100%</f>
        <v>0</v>
      </c>
      <c r="AH28" s="183">
        <f>AH27/D27*100%</f>
        <v>1</v>
      </c>
      <c r="AI28" s="175">
        <f>AI27/D27*100%</f>
        <v>0</v>
      </c>
      <c r="AJ28" s="175">
        <f>AJ27/D27*100%</f>
        <v>0</v>
      </c>
      <c r="AK28" s="176"/>
    </row>
    <row r="29" spans="1:37" s="216" customFormat="1" x14ac:dyDescent="0.25">
      <c r="A29" s="215">
        <v>5</v>
      </c>
      <c r="B29" s="374" t="s">
        <v>477</v>
      </c>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6"/>
      <c r="AK29" s="217"/>
    </row>
    <row r="30" spans="1:37" ht="15.75" customHeight="1" x14ac:dyDescent="0.25">
      <c r="A30" s="171"/>
      <c r="B30" s="173" t="s">
        <v>170</v>
      </c>
      <c r="C30" s="203">
        <f>'Bieu 1B'!C15</f>
        <v>61</v>
      </c>
      <c r="D30" s="204">
        <v>30</v>
      </c>
      <c r="E30" s="182">
        <v>30</v>
      </c>
      <c r="F30" s="174">
        <v>20</v>
      </c>
      <c r="G30" s="174">
        <v>0</v>
      </c>
      <c r="H30" s="174">
        <v>0</v>
      </c>
      <c r="I30" s="174">
        <v>0</v>
      </c>
      <c r="J30" s="182">
        <v>30</v>
      </c>
      <c r="K30" s="174">
        <v>0</v>
      </c>
      <c r="L30" s="174">
        <v>0</v>
      </c>
      <c r="M30" s="182">
        <v>30</v>
      </c>
      <c r="N30" s="174">
        <v>0</v>
      </c>
      <c r="O30" s="174">
        <v>0</v>
      </c>
      <c r="P30" s="182">
        <v>30</v>
      </c>
      <c r="Q30" s="174">
        <v>0</v>
      </c>
      <c r="R30" s="174">
        <v>0</v>
      </c>
      <c r="S30" s="182">
        <v>30</v>
      </c>
      <c r="T30" s="174">
        <v>0</v>
      </c>
      <c r="U30" s="174">
        <v>0</v>
      </c>
      <c r="V30" s="174">
        <v>0</v>
      </c>
      <c r="W30" s="182">
        <v>30</v>
      </c>
      <c r="X30" s="174"/>
      <c r="Y30" s="174">
        <v>0</v>
      </c>
      <c r="Z30" s="182">
        <v>30</v>
      </c>
      <c r="AA30" s="174">
        <v>0</v>
      </c>
      <c r="AB30" s="174">
        <v>0</v>
      </c>
      <c r="AC30" s="182">
        <v>30</v>
      </c>
      <c r="AD30" s="174">
        <v>0</v>
      </c>
      <c r="AE30" s="174">
        <v>0</v>
      </c>
      <c r="AF30" s="174">
        <v>0</v>
      </c>
      <c r="AG30" s="174">
        <v>0</v>
      </c>
      <c r="AH30" s="182">
        <v>25</v>
      </c>
      <c r="AI30" s="174">
        <v>5</v>
      </c>
      <c r="AJ30" s="174">
        <v>0</v>
      </c>
    </row>
    <row r="31" spans="1:37" ht="15.75" customHeight="1" x14ac:dyDescent="0.25">
      <c r="A31" s="171"/>
      <c r="B31" s="173" t="s">
        <v>407</v>
      </c>
      <c r="C31" s="205"/>
      <c r="D31" s="206">
        <f>D30/C30*100%</f>
        <v>0.49180327868852458</v>
      </c>
      <c r="E31" s="183">
        <f>E30/D30*100%</f>
        <v>1</v>
      </c>
      <c r="F31" s="175">
        <f>F30/D30*100%</f>
        <v>0.66666666666666663</v>
      </c>
      <c r="G31" s="175">
        <f>G30/D30*100%</f>
        <v>0</v>
      </c>
      <c r="H31" s="175">
        <f>H30/D30*100%</f>
        <v>0</v>
      </c>
      <c r="I31" s="175">
        <f>I30/D30*100%</f>
        <v>0</v>
      </c>
      <c r="J31" s="183">
        <f>J30/D30*100%</f>
        <v>1</v>
      </c>
      <c r="K31" s="175">
        <f>K30/D30*100%</f>
        <v>0</v>
      </c>
      <c r="L31" s="175">
        <f>L30/D30*100%</f>
        <v>0</v>
      </c>
      <c r="M31" s="183">
        <f>M30/D30*100%</f>
        <v>1</v>
      </c>
      <c r="N31" s="175">
        <f>N30/D30*100</f>
        <v>0</v>
      </c>
      <c r="O31" s="175">
        <f>O30/D30*100%</f>
        <v>0</v>
      </c>
      <c r="P31" s="183">
        <f>P30/D30*100%</f>
        <v>1</v>
      </c>
      <c r="Q31" s="175">
        <f>Q30/D30*100%</f>
        <v>0</v>
      </c>
      <c r="R31" s="175">
        <f>R30/D30*100%</f>
        <v>0</v>
      </c>
      <c r="S31" s="183">
        <f>S30/D30*100%</f>
        <v>1</v>
      </c>
      <c r="T31" s="175">
        <f>T30/D30*100%</f>
        <v>0</v>
      </c>
      <c r="U31" s="175">
        <f>U30/D30*100%</f>
        <v>0</v>
      </c>
      <c r="V31" s="175">
        <f>V30/D30*100%</f>
        <v>0</v>
      </c>
      <c r="W31" s="183">
        <f>W30/D30*100%</f>
        <v>1</v>
      </c>
      <c r="X31" s="175">
        <f>X30/D30*0%</f>
        <v>0</v>
      </c>
      <c r="Y31" s="175">
        <f>Y30/D30*100%</f>
        <v>0</v>
      </c>
      <c r="Z31" s="183">
        <f>Z30/D30*100%</f>
        <v>1</v>
      </c>
      <c r="AA31" s="175">
        <f>AA30/D30*100%</f>
        <v>0</v>
      </c>
      <c r="AB31" s="175">
        <f>AB30/D30*100%</f>
        <v>0</v>
      </c>
      <c r="AC31" s="183">
        <f>AC30/D30*100%</f>
        <v>1</v>
      </c>
      <c r="AD31" s="175">
        <f>AD30/D30*100%</f>
        <v>0</v>
      </c>
      <c r="AE31" s="175">
        <f>AE30/D30*100%</f>
        <v>0</v>
      </c>
      <c r="AF31" s="175">
        <f>AF30/D30*1005</f>
        <v>0</v>
      </c>
      <c r="AG31" s="175">
        <f>AG30/D30*100%</f>
        <v>0</v>
      </c>
      <c r="AH31" s="183">
        <f>AH30/D30*100%</f>
        <v>0.83333333333333337</v>
      </c>
      <c r="AI31" s="175">
        <f>AI30/D30*100%</f>
        <v>0.16666666666666666</v>
      </c>
      <c r="AJ31" s="175">
        <f>AJ30/D30*100%</f>
        <v>0</v>
      </c>
      <c r="AK31" s="176"/>
    </row>
    <row r="32" spans="1:37" s="216" customFormat="1" ht="15.75" customHeight="1" x14ac:dyDescent="0.25">
      <c r="A32" s="215">
        <v>6</v>
      </c>
      <c r="B32" s="374" t="s">
        <v>478</v>
      </c>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6"/>
      <c r="AJ32" s="218"/>
    </row>
    <row r="33" spans="1:37" x14ac:dyDescent="0.25">
      <c r="A33" s="171"/>
      <c r="B33" s="173" t="s">
        <v>170</v>
      </c>
      <c r="C33" s="203">
        <f>'Bieu 1B'!C9</f>
        <v>206</v>
      </c>
      <c r="D33" s="204">
        <v>25</v>
      </c>
      <c r="E33" s="182">
        <v>21</v>
      </c>
      <c r="F33" s="174">
        <v>4</v>
      </c>
      <c r="G33" s="174">
        <v>0</v>
      </c>
      <c r="H33" s="174">
        <v>0</v>
      </c>
      <c r="I33" s="174">
        <v>0</v>
      </c>
      <c r="J33" s="182">
        <v>25</v>
      </c>
      <c r="K33" s="174">
        <v>0</v>
      </c>
      <c r="L33" s="174">
        <v>0</v>
      </c>
      <c r="M33" s="182">
        <v>25</v>
      </c>
      <c r="N33" s="174">
        <v>0</v>
      </c>
      <c r="O33" s="174">
        <v>0</v>
      </c>
      <c r="P33" s="182">
        <v>25</v>
      </c>
      <c r="Q33" s="174">
        <v>0</v>
      </c>
      <c r="R33" s="174">
        <v>0</v>
      </c>
      <c r="S33" s="182">
        <v>24</v>
      </c>
      <c r="T33" s="174">
        <v>1</v>
      </c>
      <c r="U33" s="174">
        <v>0</v>
      </c>
      <c r="V33" s="174">
        <v>0</v>
      </c>
      <c r="W33" s="182">
        <v>24</v>
      </c>
      <c r="X33" s="174">
        <v>1</v>
      </c>
      <c r="Y33" s="174">
        <v>0</v>
      </c>
      <c r="Z33" s="182">
        <v>25</v>
      </c>
      <c r="AA33" s="174">
        <v>0</v>
      </c>
      <c r="AB33" s="174">
        <v>0</v>
      </c>
      <c r="AC33" s="182">
        <v>24</v>
      </c>
      <c r="AD33" s="174">
        <v>1</v>
      </c>
      <c r="AE33" s="174">
        <v>0</v>
      </c>
      <c r="AF33" s="174">
        <v>0</v>
      </c>
      <c r="AG33" s="174">
        <v>0</v>
      </c>
      <c r="AH33" s="182">
        <v>23</v>
      </c>
      <c r="AI33" s="174">
        <v>2</v>
      </c>
      <c r="AJ33" s="174">
        <v>0</v>
      </c>
      <c r="AK33" s="169" t="s">
        <v>495</v>
      </c>
    </row>
    <row r="34" spans="1:37" x14ac:dyDescent="0.25">
      <c r="A34" s="171"/>
      <c r="B34" s="173" t="s">
        <v>407</v>
      </c>
      <c r="C34" s="205"/>
      <c r="D34" s="206">
        <f>D33/C33*100%</f>
        <v>0.12135922330097088</v>
      </c>
      <c r="E34" s="183">
        <f>E33/D33*100%</f>
        <v>0.84</v>
      </c>
      <c r="F34" s="175">
        <f>F33/D33*100%</f>
        <v>0.16</v>
      </c>
      <c r="G34" s="175">
        <f>G33/D33*100%</f>
        <v>0</v>
      </c>
      <c r="H34" s="175">
        <f>H33/D33*100%</f>
        <v>0</v>
      </c>
      <c r="I34" s="175">
        <f>I33/D33*100%</f>
        <v>0</v>
      </c>
      <c r="J34" s="183">
        <f>J33/D33*100%</f>
        <v>1</v>
      </c>
      <c r="K34" s="175">
        <f>K33/D33*100%</f>
        <v>0</v>
      </c>
      <c r="L34" s="175">
        <f>L33/D33*100%</f>
        <v>0</v>
      </c>
      <c r="M34" s="183">
        <f>M33/D33*100%</f>
        <v>1</v>
      </c>
      <c r="N34" s="175">
        <f>N33/D33*100</f>
        <v>0</v>
      </c>
      <c r="O34" s="175">
        <f>O33/D33*100%</f>
        <v>0</v>
      </c>
      <c r="P34" s="183">
        <f>P33/D33*100%</f>
        <v>1</v>
      </c>
      <c r="Q34" s="175">
        <f>Q33/D33*100%</f>
        <v>0</v>
      </c>
      <c r="R34" s="175">
        <f>R33/D33*100%</f>
        <v>0</v>
      </c>
      <c r="S34" s="183">
        <f>S33/D33*100%</f>
        <v>0.96</v>
      </c>
      <c r="T34" s="175">
        <f>T33/D33*100%</f>
        <v>0.04</v>
      </c>
      <c r="U34" s="175">
        <f>U33/D33*100%</f>
        <v>0</v>
      </c>
      <c r="V34" s="175">
        <f>V33/D33*100%</f>
        <v>0</v>
      </c>
      <c r="W34" s="183">
        <f>W33/D33*100%</f>
        <v>0.96</v>
      </c>
      <c r="X34" s="175">
        <f>X33/D33*0%</f>
        <v>0</v>
      </c>
      <c r="Y34" s="175">
        <f>Y33/D33*100%</f>
        <v>0</v>
      </c>
      <c r="Z34" s="183">
        <f>Z33/D33*100%</f>
        <v>1</v>
      </c>
      <c r="AA34" s="175">
        <f>AA33/D33*100%</f>
        <v>0</v>
      </c>
      <c r="AB34" s="175">
        <f>AB33/D33*100%</f>
        <v>0</v>
      </c>
      <c r="AC34" s="183">
        <f>AC33/D33*100%</f>
        <v>0.96</v>
      </c>
      <c r="AD34" s="175">
        <f>AD33/D33*100%</f>
        <v>0.04</v>
      </c>
      <c r="AE34" s="175">
        <f>AE33/D33*100%</f>
        <v>0</v>
      </c>
      <c r="AF34" s="175">
        <f>AF33/D33*1005</f>
        <v>0</v>
      </c>
      <c r="AG34" s="175">
        <f>AG33/D33*100%</f>
        <v>0</v>
      </c>
      <c r="AH34" s="183">
        <f>AH33/D33*100%</f>
        <v>0.92</v>
      </c>
      <c r="AI34" s="175">
        <f>AI33/D33*100%</f>
        <v>0.08</v>
      </c>
      <c r="AJ34" s="175">
        <f>AJ33/D33*100%</f>
        <v>0</v>
      </c>
      <c r="AK34" s="176"/>
    </row>
    <row r="35" spans="1:37" s="216" customFormat="1" x14ac:dyDescent="0.25">
      <c r="A35" s="215">
        <v>7</v>
      </c>
      <c r="B35" s="374" t="s">
        <v>479</v>
      </c>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6"/>
      <c r="AK35" s="217"/>
    </row>
    <row r="36" spans="1:37" ht="15.75" customHeight="1" x14ac:dyDescent="0.25">
      <c r="A36" s="171"/>
      <c r="B36" s="173" t="s">
        <v>170</v>
      </c>
      <c r="C36" s="203">
        <f>'Bieu 1B'!C13</f>
        <v>401</v>
      </c>
      <c r="D36" s="204">
        <v>48</v>
      </c>
      <c r="E36" s="182">
        <v>2</v>
      </c>
      <c r="F36" s="174">
        <v>46</v>
      </c>
      <c r="G36" s="174">
        <v>0</v>
      </c>
      <c r="H36" s="174">
        <v>0</v>
      </c>
      <c r="I36" s="174">
        <v>0</v>
      </c>
      <c r="J36" s="182">
        <v>48</v>
      </c>
      <c r="K36" s="174">
        <v>0</v>
      </c>
      <c r="L36" s="174">
        <v>0</v>
      </c>
      <c r="M36" s="182">
        <v>48</v>
      </c>
      <c r="N36" s="174">
        <v>0</v>
      </c>
      <c r="O36" s="174">
        <v>0</v>
      </c>
      <c r="P36" s="182">
        <v>48</v>
      </c>
      <c r="Q36" s="174">
        <v>0</v>
      </c>
      <c r="R36" s="174">
        <v>0</v>
      </c>
      <c r="S36" s="182">
        <v>47</v>
      </c>
      <c r="T36" s="174">
        <v>1</v>
      </c>
      <c r="U36" s="174">
        <v>0</v>
      </c>
      <c r="V36" s="174">
        <v>0</v>
      </c>
      <c r="W36" s="182">
        <v>48</v>
      </c>
      <c r="X36" s="174">
        <v>0</v>
      </c>
      <c r="Y36" s="174">
        <v>0</v>
      </c>
      <c r="Z36" s="182">
        <v>48</v>
      </c>
      <c r="AA36" s="174">
        <v>0</v>
      </c>
      <c r="AB36" s="174">
        <v>0</v>
      </c>
      <c r="AC36" s="182">
        <v>48</v>
      </c>
      <c r="AD36" s="174">
        <v>0</v>
      </c>
      <c r="AE36" s="174">
        <v>0</v>
      </c>
      <c r="AF36" s="174">
        <v>0</v>
      </c>
      <c r="AG36" s="174">
        <v>0</v>
      </c>
      <c r="AH36" s="182">
        <v>48</v>
      </c>
      <c r="AI36" s="174">
        <v>0</v>
      </c>
      <c r="AJ36" s="174">
        <v>0</v>
      </c>
    </row>
    <row r="37" spans="1:37" ht="15.75" customHeight="1" x14ac:dyDescent="0.25">
      <c r="A37" s="171"/>
      <c r="B37" s="173" t="s">
        <v>407</v>
      </c>
      <c r="C37" s="205"/>
      <c r="D37" s="206">
        <f>D36/C36*100%</f>
        <v>0.11970074812967581</v>
      </c>
      <c r="E37" s="183">
        <f>E36/D36*100%</f>
        <v>4.1666666666666664E-2</v>
      </c>
      <c r="F37" s="175">
        <f>F36/D36*100%</f>
        <v>0.95833333333333337</v>
      </c>
      <c r="G37" s="175">
        <f>G36/D36*100%</f>
        <v>0</v>
      </c>
      <c r="H37" s="175">
        <f>H36/D36*100%</f>
        <v>0</v>
      </c>
      <c r="I37" s="175">
        <f>I36/D36*100%</f>
        <v>0</v>
      </c>
      <c r="J37" s="183">
        <f>J36/D36*100%</f>
        <v>1</v>
      </c>
      <c r="K37" s="175">
        <f>K36/D36*100%</f>
        <v>0</v>
      </c>
      <c r="L37" s="175">
        <f>L36/D36*100%</f>
        <v>0</v>
      </c>
      <c r="M37" s="183">
        <f>M36/D36*100%</f>
        <v>1</v>
      </c>
      <c r="N37" s="175">
        <f>N36/D36*100</f>
        <v>0</v>
      </c>
      <c r="O37" s="175">
        <f>O36/D36*100%</f>
        <v>0</v>
      </c>
      <c r="P37" s="183">
        <f>P36/D36*100%</f>
        <v>1</v>
      </c>
      <c r="Q37" s="175">
        <f>Q36/D36*100%</f>
        <v>0</v>
      </c>
      <c r="R37" s="175">
        <f>R36/D36*100%</f>
        <v>0</v>
      </c>
      <c r="S37" s="183">
        <f>S36/D36*100%</f>
        <v>0.97916666666666663</v>
      </c>
      <c r="T37" s="175">
        <f>T36/D36*100%</f>
        <v>2.0833333333333332E-2</v>
      </c>
      <c r="U37" s="175">
        <f>U36/D36*100%</f>
        <v>0</v>
      </c>
      <c r="V37" s="175">
        <f>V36/D36*100%</f>
        <v>0</v>
      </c>
      <c r="W37" s="183">
        <f>W36/D36*100%</f>
        <v>1</v>
      </c>
      <c r="X37" s="175">
        <f>X36/D36*0%</f>
        <v>0</v>
      </c>
      <c r="Y37" s="175">
        <f>Y36/D36*100%</f>
        <v>0</v>
      </c>
      <c r="Z37" s="183">
        <f>Z36/D36*100%</f>
        <v>1</v>
      </c>
      <c r="AA37" s="175">
        <f>AA36/D36*100%</f>
        <v>0</v>
      </c>
      <c r="AB37" s="175">
        <f>AB36/D36*100%</f>
        <v>0</v>
      </c>
      <c r="AC37" s="183">
        <f>AC36/D36*100%</f>
        <v>1</v>
      </c>
      <c r="AD37" s="175">
        <f>AD36/D36*100%</f>
        <v>0</v>
      </c>
      <c r="AE37" s="175">
        <f>AE36/D36*100%</f>
        <v>0</v>
      </c>
      <c r="AF37" s="175">
        <f>AF36/D36*1005</f>
        <v>0</v>
      </c>
      <c r="AG37" s="175">
        <f>AG36/D36*100%</f>
        <v>0</v>
      </c>
      <c r="AH37" s="183">
        <f>AH36/D36*100%</f>
        <v>1</v>
      </c>
      <c r="AI37" s="175">
        <f>AI36/D36*100%</f>
        <v>0</v>
      </c>
      <c r="AJ37" s="175">
        <f>AJ36/D36*100%</f>
        <v>0</v>
      </c>
      <c r="AK37" s="176"/>
    </row>
    <row r="38" spans="1:37" s="216" customFormat="1" ht="15.75" customHeight="1" x14ac:dyDescent="0.25">
      <c r="A38" s="215">
        <v>8</v>
      </c>
      <c r="B38" s="374" t="s">
        <v>480</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6"/>
    </row>
    <row r="39" spans="1:37" x14ac:dyDescent="0.25">
      <c r="A39" s="171"/>
      <c r="B39" s="173" t="s">
        <v>170</v>
      </c>
      <c r="C39" s="203">
        <f>'Bieu 1B'!C10</f>
        <v>373</v>
      </c>
      <c r="D39" s="204">
        <v>42</v>
      </c>
      <c r="E39" s="182">
        <v>42</v>
      </c>
      <c r="F39" s="174">
        <v>0</v>
      </c>
      <c r="G39" s="174">
        <v>0</v>
      </c>
      <c r="H39" s="174">
        <v>0</v>
      </c>
      <c r="I39" s="174">
        <v>0</v>
      </c>
      <c r="J39" s="182">
        <v>42</v>
      </c>
      <c r="K39" s="174"/>
      <c r="L39" s="174">
        <v>0</v>
      </c>
      <c r="M39" s="182">
        <v>42</v>
      </c>
      <c r="N39" s="174">
        <v>0</v>
      </c>
      <c r="O39" s="174">
        <v>0</v>
      </c>
      <c r="P39" s="182">
        <v>42</v>
      </c>
      <c r="Q39" s="174">
        <v>0</v>
      </c>
      <c r="R39" s="174">
        <v>0</v>
      </c>
      <c r="S39" s="182">
        <v>37</v>
      </c>
      <c r="T39" s="174">
        <v>5</v>
      </c>
      <c r="U39" s="174">
        <v>0</v>
      </c>
      <c r="V39" s="174">
        <v>0</v>
      </c>
      <c r="W39" s="182">
        <v>42</v>
      </c>
      <c r="X39" s="174">
        <v>0</v>
      </c>
      <c r="Y39" s="174">
        <v>0</v>
      </c>
      <c r="Z39" s="182">
        <v>42</v>
      </c>
      <c r="AA39" s="174">
        <v>0</v>
      </c>
      <c r="AB39" s="174">
        <v>0</v>
      </c>
      <c r="AC39" s="182">
        <v>42</v>
      </c>
      <c r="AD39" s="174">
        <v>0</v>
      </c>
      <c r="AE39" s="174">
        <v>0</v>
      </c>
      <c r="AF39" s="174">
        <v>0</v>
      </c>
      <c r="AG39" s="174">
        <v>0</v>
      </c>
      <c r="AH39" s="182">
        <v>42</v>
      </c>
      <c r="AI39" s="174">
        <v>0</v>
      </c>
      <c r="AJ39" s="174">
        <v>0</v>
      </c>
      <c r="AK39" s="228" t="s">
        <v>495</v>
      </c>
    </row>
    <row r="40" spans="1:37" x14ac:dyDescent="0.25">
      <c r="A40" s="171"/>
      <c r="B40" s="173" t="s">
        <v>407</v>
      </c>
      <c r="C40" s="205"/>
      <c r="D40" s="206">
        <f>D39/C39*100%</f>
        <v>0.1126005361930295</v>
      </c>
      <c r="E40" s="183">
        <f>E39/D39*100%</f>
        <v>1</v>
      </c>
      <c r="F40" s="175">
        <f>F39/D39*100%</f>
        <v>0</v>
      </c>
      <c r="G40" s="175">
        <f>G39/D39*100%</f>
        <v>0</v>
      </c>
      <c r="H40" s="175">
        <f>H39/D39*100%</f>
        <v>0</v>
      </c>
      <c r="I40" s="175">
        <f>I39/D39*100%</f>
        <v>0</v>
      </c>
      <c r="J40" s="183">
        <f>J39/D39*100%</f>
        <v>1</v>
      </c>
      <c r="K40" s="175">
        <f>K39/D39*100%</f>
        <v>0</v>
      </c>
      <c r="L40" s="175">
        <f>L39/D39*100%</f>
        <v>0</v>
      </c>
      <c r="M40" s="183">
        <f>M39/D39*100%</f>
        <v>1</v>
      </c>
      <c r="N40" s="175">
        <f>N39/D39*100</f>
        <v>0</v>
      </c>
      <c r="O40" s="175">
        <f>O39/D39*100%</f>
        <v>0</v>
      </c>
      <c r="P40" s="183">
        <f>P39/D39*100%</f>
        <v>1</v>
      </c>
      <c r="Q40" s="175">
        <f>Q39/D39*100%</f>
        <v>0</v>
      </c>
      <c r="R40" s="175">
        <f>R39/D39*100%</f>
        <v>0</v>
      </c>
      <c r="S40" s="183">
        <f>S39/D39*100%</f>
        <v>0.88095238095238093</v>
      </c>
      <c r="T40" s="175">
        <f>T39/D39*100%</f>
        <v>0.11904761904761904</v>
      </c>
      <c r="U40" s="175">
        <f>U39/D39*100%</f>
        <v>0</v>
      </c>
      <c r="V40" s="175">
        <f>V39/D39*100%</f>
        <v>0</v>
      </c>
      <c r="W40" s="183">
        <f>W39/D39*100%</f>
        <v>1</v>
      </c>
      <c r="X40" s="175">
        <f>X39/D39*0%</f>
        <v>0</v>
      </c>
      <c r="Y40" s="175">
        <f>Y39/D39*100%</f>
        <v>0</v>
      </c>
      <c r="Z40" s="183">
        <f>Z39/D39*100%</f>
        <v>1</v>
      </c>
      <c r="AA40" s="175">
        <f>AA39/D39*100%</f>
        <v>0</v>
      </c>
      <c r="AB40" s="175">
        <f>AB39/D39*100%</f>
        <v>0</v>
      </c>
      <c r="AC40" s="183">
        <f>AC39/D39*100%</f>
        <v>1</v>
      </c>
      <c r="AD40" s="175">
        <f>AD39/D39*100%</f>
        <v>0</v>
      </c>
      <c r="AE40" s="175">
        <f>AE39/D39*100%</f>
        <v>0</v>
      </c>
      <c r="AF40" s="175">
        <f>AF39/D39*1005</f>
        <v>0</v>
      </c>
      <c r="AG40" s="175">
        <f>AG39/D39*100%</f>
        <v>0</v>
      </c>
      <c r="AH40" s="183">
        <f>AH39/D39*100%</f>
        <v>1</v>
      </c>
      <c r="AI40" s="175">
        <f>AI39/D39*100%</f>
        <v>0</v>
      </c>
      <c r="AJ40" s="175">
        <f>AJ39/D39*100%</f>
        <v>0</v>
      </c>
      <c r="AK40" s="176"/>
    </row>
    <row r="41" spans="1:37" s="216" customFormat="1" x14ac:dyDescent="0.25">
      <c r="A41" s="215">
        <v>9</v>
      </c>
      <c r="B41" s="374" t="s">
        <v>481</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6"/>
      <c r="AK41" s="217"/>
    </row>
    <row r="42" spans="1:37" x14ac:dyDescent="0.25">
      <c r="A42" s="171"/>
      <c r="B42" s="173" t="s">
        <v>170</v>
      </c>
      <c r="C42" s="205">
        <f>'Bieu 1B'!C12</f>
        <v>394</v>
      </c>
      <c r="D42" s="204">
        <v>65</v>
      </c>
      <c r="E42" s="182">
        <v>60</v>
      </c>
      <c r="F42" s="174">
        <v>5</v>
      </c>
      <c r="G42" s="174">
        <v>0</v>
      </c>
      <c r="H42" s="174">
        <v>0</v>
      </c>
      <c r="I42" s="174">
        <v>0</v>
      </c>
      <c r="J42" s="182">
        <v>65</v>
      </c>
      <c r="K42" s="174">
        <v>0</v>
      </c>
      <c r="L42" s="174">
        <v>0</v>
      </c>
      <c r="M42" s="182">
        <v>65</v>
      </c>
      <c r="N42" s="174">
        <v>0</v>
      </c>
      <c r="O42" s="174">
        <v>0</v>
      </c>
      <c r="P42" s="182">
        <v>65</v>
      </c>
      <c r="Q42" s="174">
        <v>0</v>
      </c>
      <c r="R42" s="174">
        <v>0</v>
      </c>
      <c r="S42" s="182">
        <v>65</v>
      </c>
      <c r="T42" s="174">
        <v>0</v>
      </c>
      <c r="U42" s="174">
        <v>0</v>
      </c>
      <c r="V42" s="174">
        <v>0</v>
      </c>
      <c r="W42" s="182">
        <v>65</v>
      </c>
      <c r="X42" s="174">
        <v>0</v>
      </c>
      <c r="Y42" s="174">
        <v>0</v>
      </c>
      <c r="Z42" s="182">
        <v>65</v>
      </c>
      <c r="AA42" s="174">
        <v>0</v>
      </c>
      <c r="AB42" s="174">
        <v>0</v>
      </c>
      <c r="AC42" s="182">
        <v>65</v>
      </c>
      <c r="AD42" s="174">
        <v>0</v>
      </c>
      <c r="AE42" s="174">
        <v>0</v>
      </c>
      <c r="AF42" s="174">
        <v>0</v>
      </c>
      <c r="AG42" s="174">
        <v>0</v>
      </c>
      <c r="AH42" s="182">
        <v>65</v>
      </c>
      <c r="AI42" s="174">
        <v>0</v>
      </c>
      <c r="AJ42" s="174">
        <v>0</v>
      </c>
      <c r="AK42" s="176" t="s">
        <v>495</v>
      </c>
    </row>
    <row r="43" spans="1:37" x14ac:dyDescent="0.25">
      <c r="A43" s="171"/>
      <c r="B43" s="173" t="s">
        <v>407</v>
      </c>
      <c r="C43" s="205"/>
      <c r="D43" s="206">
        <f>D42/C42*100%</f>
        <v>0.1649746192893401</v>
      </c>
      <c r="E43" s="183">
        <f>E42/D42*100%</f>
        <v>0.92307692307692313</v>
      </c>
      <c r="F43" s="175">
        <f>F42/D42*100%</f>
        <v>7.6923076923076927E-2</v>
      </c>
      <c r="G43" s="175">
        <f>G42/D42*100%</f>
        <v>0</v>
      </c>
      <c r="H43" s="175">
        <f>H42/D42*100%</f>
        <v>0</v>
      </c>
      <c r="I43" s="175">
        <f>I42/D42*100%</f>
        <v>0</v>
      </c>
      <c r="J43" s="183">
        <f>J42/D42*100%</f>
        <v>1</v>
      </c>
      <c r="K43" s="175">
        <f>K42/D42*100%</f>
        <v>0</v>
      </c>
      <c r="L43" s="175">
        <f>L42/D42*100%</f>
        <v>0</v>
      </c>
      <c r="M43" s="183">
        <f>M42/D42*100%</f>
        <v>1</v>
      </c>
      <c r="N43" s="175">
        <f>N42/D42*100</f>
        <v>0</v>
      </c>
      <c r="O43" s="175">
        <f>O42/D42*100%</f>
        <v>0</v>
      </c>
      <c r="P43" s="183">
        <f>P42/D42*100%</f>
        <v>1</v>
      </c>
      <c r="Q43" s="175">
        <f>Q42/D42*100%</f>
        <v>0</v>
      </c>
      <c r="R43" s="175">
        <f>R42/D42*100%</f>
        <v>0</v>
      </c>
      <c r="S43" s="183">
        <f>S42/D42*100%</f>
        <v>1</v>
      </c>
      <c r="T43" s="175">
        <f>T42/D42*100%</f>
        <v>0</v>
      </c>
      <c r="U43" s="175">
        <f>U42/D42*100%</f>
        <v>0</v>
      </c>
      <c r="V43" s="175">
        <f>V42/D42*100%</f>
        <v>0</v>
      </c>
      <c r="W43" s="183">
        <f>W42/D42*100%</f>
        <v>1</v>
      </c>
      <c r="X43" s="175">
        <f>X42/D42*0%</f>
        <v>0</v>
      </c>
      <c r="Y43" s="175">
        <f>Y42/D42*100%</f>
        <v>0</v>
      </c>
      <c r="Z43" s="183">
        <f>Z42/D42*100%</f>
        <v>1</v>
      </c>
      <c r="AA43" s="175">
        <f>AA42/D42*100%</f>
        <v>0</v>
      </c>
      <c r="AB43" s="175">
        <f>AB42/D42*100%</f>
        <v>0</v>
      </c>
      <c r="AC43" s="183">
        <f>AC42/D42*100%</f>
        <v>1</v>
      </c>
      <c r="AD43" s="175">
        <f>AD42/D42*100%</f>
        <v>0</v>
      </c>
      <c r="AE43" s="175">
        <f>AE42/D42*100%</f>
        <v>0</v>
      </c>
      <c r="AF43" s="175">
        <f>AF42/D42*1005</f>
        <v>0</v>
      </c>
      <c r="AG43" s="175">
        <f>AG42/D42*100%</f>
        <v>0</v>
      </c>
      <c r="AH43" s="183">
        <f>AH42/D42*100%</f>
        <v>1</v>
      </c>
      <c r="AI43" s="175">
        <f>AI42/D42*100%</f>
        <v>0</v>
      </c>
      <c r="AJ43" s="175">
        <f>AJ42/D42*100%</f>
        <v>0</v>
      </c>
      <c r="AK43" s="176"/>
    </row>
    <row r="44" spans="1:37" s="216" customFormat="1" ht="21" customHeight="1" x14ac:dyDescent="0.25">
      <c r="A44" s="215">
        <v>10</v>
      </c>
      <c r="B44" s="374" t="s">
        <v>482</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6"/>
      <c r="AK44" s="217"/>
    </row>
    <row r="45" spans="1:37" x14ac:dyDescent="0.25">
      <c r="A45" s="171"/>
      <c r="B45" s="173" t="s">
        <v>170</v>
      </c>
      <c r="C45" s="205">
        <f>'Bieu 1B'!C16</f>
        <v>424</v>
      </c>
      <c r="D45" s="204">
        <v>62</v>
      </c>
      <c r="E45" s="182">
        <v>57</v>
      </c>
      <c r="F45" s="174">
        <v>5</v>
      </c>
      <c r="G45" s="174">
        <v>0</v>
      </c>
      <c r="H45" s="174">
        <v>0</v>
      </c>
      <c r="I45" s="174">
        <v>0</v>
      </c>
      <c r="J45" s="182">
        <v>62</v>
      </c>
      <c r="K45" s="174">
        <v>0</v>
      </c>
      <c r="L45" s="174">
        <v>0</v>
      </c>
      <c r="M45" s="182">
        <v>62</v>
      </c>
      <c r="N45" s="174">
        <v>0</v>
      </c>
      <c r="O45" s="174">
        <v>0</v>
      </c>
      <c r="P45" s="182">
        <v>62</v>
      </c>
      <c r="Q45" s="174">
        <v>0</v>
      </c>
      <c r="R45" s="174">
        <v>0</v>
      </c>
      <c r="S45" s="182">
        <v>62</v>
      </c>
      <c r="T45" s="174">
        <v>0</v>
      </c>
      <c r="U45" s="174">
        <v>0</v>
      </c>
      <c r="V45" s="174">
        <v>0</v>
      </c>
      <c r="W45" s="182">
        <v>62</v>
      </c>
      <c r="X45" s="174">
        <v>0</v>
      </c>
      <c r="Y45" s="174">
        <v>0</v>
      </c>
      <c r="Z45" s="182">
        <v>62</v>
      </c>
      <c r="AA45" s="174">
        <v>0</v>
      </c>
      <c r="AB45" s="174">
        <v>0</v>
      </c>
      <c r="AC45" s="182">
        <v>62</v>
      </c>
      <c r="AD45" s="174">
        <v>0</v>
      </c>
      <c r="AE45" s="174">
        <v>0</v>
      </c>
      <c r="AF45" s="174">
        <v>0</v>
      </c>
      <c r="AG45" s="174">
        <v>0</v>
      </c>
      <c r="AH45" s="182">
        <v>62</v>
      </c>
      <c r="AI45" s="174">
        <v>0</v>
      </c>
      <c r="AJ45" s="174">
        <v>0</v>
      </c>
      <c r="AK45" s="176" t="s">
        <v>495</v>
      </c>
    </row>
    <row r="46" spans="1:37" x14ac:dyDescent="0.25">
      <c r="A46" s="171"/>
      <c r="B46" s="173" t="s">
        <v>407</v>
      </c>
      <c r="C46" s="205"/>
      <c r="D46" s="206">
        <f>D45/C45*100%</f>
        <v>0.14622641509433962</v>
      </c>
      <c r="E46" s="183">
        <f>E45/D45*100%</f>
        <v>0.91935483870967738</v>
      </c>
      <c r="F46" s="175">
        <f>F45/D45*100%</f>
        <v>8.0645161290322578E-2</v>
      </c>
      <c r="G46" s="175">
        <f>G45/D45*100%</f>
        <v>0</v>
      </c>
      <c r="H46" s="175">
        <f>H45/D45*100%</f>
        <v>0</v>
      </c>
      <c r="I46" s="175">
        <f>I45/D45*100%</f>
        <v>0</v>
      </c>
      <c r="J46" s="183">
        <f>J45/D45*100%</f>
        <v>1</v>
      </c>
      <c r="K46" s="175">
        <f>K45/D45*100%</f>
        <v>0</v>
      </c>
      <c r="L46" s="175">
        <f>L45/D45*100%</f>
        <v>0</v>
      </c>
      <c r="M46" s="183">
        <f>M45/D45*100%</f>
        <v>1</v>
      </c>
      <c r="N46" s="175">
        <f>N45/D45*100</f>
        <v>0</v>
      </c>
      <c r="O46" s="175">
        <f>O45/D45*100%</f>
        <v>0</v>
      </c>
      <c r="P46" s="183">
        <f>P45/D45*100%</f>
        <v>1</v>
      </c>
      <c r="Q46" s="175">
        <f>Q45/D45*100%</f>
        <v>0</v>
      </c>
      <c r="R46" s="175">
        <f>R45/D45*100%</f>
        <v>0</v>
      </c>
      <c r="S46" s="183">
        <f>S45/D45*100%</f>
        <v>1</v>
      </c>
      <c r="T46" s="175">
        <f>T45/D45*100%</f>
        <v>0</v>
      </c>
      <c r="U46" s="175">
        <f>U45/D45*100%</f>
        <v>0</v>
      </c>
      <c r="V46" s="175">
        <f>V45/D45*100%</f>
        <v>0</v>
      </c>
      <c r="W46" s="183">
        <f>W45/D45*100%</f>
        <v>1</v>
      </c>
      <c r="X46" s="175">
        <f>X45/D45*0%</f>
        <v>0</v>
      </c>
      <c r="Y46" s="175">
        <f>Y45/D45*100%</f>
        <v>0</v>
      </c>
      <c r="Z46" s="183">
        <f>Z45/D45*100%</f>
        <v>1</v>
      </c>
      <c r="AA46" s="175">
        <f>AA45/D45*100%</f>
        <v>0</v>
      </c>
      <c r="AB46" s="175">
        <f>AB45/D45*100%</f>
        <v>0</v>
      </c>
      <c r="AC46" s="183">
        <f>AC45/D45*100%</f>
        <v>1</v>
      </c>
      <c r="AD46" s="175">
        <f>AD45/D45*100%</f>
        <v>0</v>
      </c>
      <c r="AE46" s="175">
        <f>AE45/D45*100%</f>
        <v>0</v>
      </c>
      <c r="AF46" s="175">
        <f>AF45/D45*1005</f>
        <v>0</v>
      </c>
      <c r="AG46" s="175">
        <f>AG45/D45*100%</f>
        <v>0</v>
      </c>
      <c r="AH46" s="183">
        <f>AH45/D45*100%</f>
        <v>1</v>
      </c>
      <c r="AI46" s="175">
        <f>AI45/D45*100%</f>
        <v>0</v>
      </c>
      <c r="AJ46" s="175">
        <f>AJ45/D45*100%</f>
        <v>0</v>
      </c>
      <c r="AK46" s="176"/>
    </row>
    <row r="47" spans="1:37" s="216" customFormat="1" x14ac:dyDescent="0.25">
      <c r="A47" s="215">
        <v>11</v>
      </c>
      <c r="B47" s="374" t="s">
        <v>483</v>
      </c>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6"/>
      <c r="AK47" s="217"/>
    </row>
    <row r="48" spans="1:37" x14ac:dyDescent="0.25">
      <c r="A48" s="171"/>
      <c r="B48" s="173" t="s">
        <v>170</v>
      </c>
      <c r="C48" s="205">
        <f>'Bieu 1B'!C11</f>
        <v>205</v>
      </c>
      <c r="D48" s="207">
        <v>25</v>
      </c>
      <c r="E48" s="187">
        <v>10</v>
      </c>
      <c r="F48" s="186">
        <v>8</v>
      </c>
      <c r="G48" s="186">
        <v>0</v>
      </c>
      <c r="H48" s="186">
        <v>7</v>
      </c>
      <c r="I48" s="186">
        <v>0</v>
      </c>
      <c r="J48" s="187">
        <v>25</v>
      </c>
      <c r="K48" s="186">
        <v>0</v>
      </c>
      <c r="L48" s="186">
        <v>0</v>
      </c>
      <c r="M48" s="187">
        <v>25</v>
      </c>
      <c r="N48" s="186">
        <v>0</v>
      </c>
      <c r="O48" s="186">
        <v>0</v>
      </c>
      <c r="P48" s="187">
        <v>25</v>
      </c>
      <c r="Q48" s="186">
        <v>0</v>
      </c>
      <c r="R48" s="186">
        <v>0</v>
      </c>
      <c r="S48" s="187">
        <v>17</v>
      </c>
      <c r="T48" s="186">
        <v>8</v>
      </c>
      <c r="U48" s="186">
        <v>0</v>
      </c>
      <c r="V48" s="186">
        <v>0</v>
      </c>
      <c r="W48" s="187">
        <v>25</v>
      </c>
      <c r="X48" s="186">
        <v>0</v>
      </c>
      <c r="Y48" s="186">
        <v>0</v>
      </c>
      <c r="Z48" s="187">
        <v>25</v>
      </c>
      <c r="AA48" s="186">
        <v>0</v>
      </c>
      <c r="AB48" s="186">
        <v>0</v>
      </c>
      <c r="AC48" s="187">
        <v>25</v>
      </c>
      <c r="AD48" s="186">
        <v>0</v>
      </c>
      <c r="AE48" s="186">
        <v>0</v>
      </c>
      <c r="AF48" s="186">
        <v>0</v>
      </c>
      <c r="AG48" s="186">
        <v>0</v>
      </c>
      <c r="AH48" s="187">
        <v>13</v>
      </c>
      <c r="AI48" s="186">
        <v>12</v>
      </c>
      <c r="AJ48" s="186">
        <v>0</v>
      </c>
      <c r="AK48" s="176" t="s">
        <v>495</v>
      </c>
    </row>
    <row r="49" spans="1:37" x14ac:dyDescent="0.25">
      <c r="A49" s="171"/>
      <c r="B49" s="173" t="s">
        <v>407</v>
      </c>
      <c r="C49" s="205"/>
      <c r="D49" s="206">
        <f>D48/C48*100%</f>
        <v>0.12195121951219512</v>
      </c>
      <c r="E49" s="183">
        <f>E48/D48*100%</f>
        <v>0.4</v>
      </c>
      <c r="F49" s="175">
        <f>F48/D48*100%</f>
        <v>0.32</v>
      </c>
      <c r="G49" s="175">
        <f>G48/D48*100%</f>
        <v>0</v>
      </c>
      <c r="H49" s="175">
        <f>H48/D48*100%</f>
        <v>0.28000000000000003</v>
      </c>
      <c r="I49" s="175">
        <f>I48/D48*100%</f>
        <v>0</v>
      </c>
      <c r="J49" s="183">
        <f>J48/D48*100%</f>
        <v>1</v>
      </c>
      <c r="K49" s="175">
        <f>K48/D48*100%</f>
        <v>0</v>
      </c>
      <c r="L49" s="175">
        <f>L48/D48*100%</f>
        <v>0</v>
      </c>
      <c r="M49" s="183">
        <f>M48/D48*100%</f>
        <v>1</v>
      </c>
      <c r="N49" s="175">
        <f>N48/D48*100</f>
        <v>0</v>
      </c>
      <c r="O49" s="175">
        <f>O48/D48*100%</f>
        <v>0</v>
      </c>
      <c r="P49" s="183">
        <f>P48/D48*100%</f>
        <v>1</v>
      </c>
      <c r="Q49" s="175">
        <f>Q48/D48*100%</f>
        <v>0</v>
      </c>
      <c r="R49" s="175">
        <f>R48/D48*100%</f>
        <v>0</v>
      </c>
      <c r="S49" s="183">
        <f>S48/D48*100%</f>
        <v>0.68</v>
      </c>
      <c r="T49" s="175">
        <f>T48/D48*100%</f>
        <v>0.32</v>
      </c>
      <c r="U49" s="175">
        <f>U48/D48*100%</f>
        <v>0</v>
      </c>
      <c r="V49" s="175">
        <f>V48/D48*100%</f>
        <v>0</v>
      </c>
      <c r="W49" s="183">
        <f>W48/D48*100%</f>
        <v>1</v>
      </c>
      <c r="X49" s="175">
        <f>X48/D48*0%</f>
        <v>0</v>
      </c>
      <c r="Y49" s="175">
        <f>Y48/D48*100%</f>
        <v>0</v>
      </c>
      <c r="Z49" s="183">
        <f>Z48/D48*100%</f>
        <v>1</v>
      </c>
      <c r="AA49" s="175">
        <f>AA48/D48*100%</f>
        <v>0</v>
      </c>
      <c r="AB49" s="175">
        <f>AB48/D48*100%</f>
        <v>0</v>
      </c>
      <c r="AC49" s="183">
        <f>AC48/D48*100%</f>
        <v>1</v>
      </c>
      <c r="AD49" s="175">
        <f>AD48/D48*100%</f>
        <v>0</v>
      </c>
      <c r="AE49" s="175">
        <f>AE48/D48*100%</f>
        <v>0</v>
      </c>
      <c r="AF49" s="175">
        <f>AF48/D48*1005</f>
        <v>0</v>
      </c>
      <c r="AG49" s="175">
        <f>AG48/D48*100%</f>
        <v>0</v>
      </c>
      <c r="AH49" s="183">
        <f>AH48/D48*100%</f>
        <v>0.52</v>
      </c>
      <c r="AI49" s="175">
        <f>AI48/D48*100%</f>
        <v>0.48</v>
      </c>
      <c r="AJ49" s="175">
        <f>AJ48/D48*100%</f>
        <v>0</v>
      </c>
      <c r="AK49" s="176"/>
    </row>
    <row r="50" spans="1:37" s="216" customFormat="1" x14ac:dyDescent="0.25">
      <c r="A50" s="215">
        <v>12</v>
      </c>
      <c r="B50" s="374" t="s">
        <v>484</v>
      </c>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6"/>
      <c r="AK50" s="217"/>
    </row>
    <row r="51" spans="1:37" x14ac:dyDescent="0.25">
      <c r="A51" s="171"/>
      <c r="B51" s="173" t="s">
        <v>170</v>
      </c>
      <c r="C51" s="205">
        <f>'Bieu 1B'!C19</f>
        <v>285</v>
      </c>
      <c r="D51" s="204">
        <v>42</v>
      </c>
      <c r="E51" s="182">
        <v>9</v>
      </c>
      <c r="F51" s="174">
        <v>0</v>
      </c>
      <c r="G51" s="174">
        <v>0</v>
      </c>
      <c r="H51" s="174">
        <v>33</v>
      </c>
      <c r="I51" s="174">
        <v>0</v>
      </c>
      <c r="J51" s="182">
        <v>0</v>
      </c>
      <c r="K51" s="174">
        <v>42</v>
      </c>
      <c r="L51" s="174">
        <v>0</v>
      </c>
      <c r="M51" s="182">
        <v>42</v>
      </c>
      <c r="N51" s="174">
        <v>0</v>
      </c>
      <c r="O51" s="174">
        <v>0</v>
      </c>
      <c r="P51" s="182">
        <v>42</v>
      </c>
      <c r="Q51" s="174">
        <v>0</v>
      </c>
      <c r="R51" s="174">
        <v>0</v>
      </c>
      <c r="S51" s="182">
        <v>42</v>
      </c>
      <c r="T51" s="174">
        <v>0</v>
      </c>
      <c r="U51" s="174">
        <v>0</v>
      </c>
      <c r="V51" s="174">
        <v>0</v>
      </c>
      <c r="W51" s="182">
        <v>42</v>
      </c>
      <c r="X51" s="174">
        <v>0</v>
      </c>
      <c r="Y51" s="174">
        <v>0</v>
      </c>
      <c r="Z51" s="182">
        <v>42</v>
      </c>
      <c r="AA51" s="174">
        <v>0</v>
      </c>
      <c r="AB51" s="174">
        <v>0</v>
      </c>
      <c r="AC51" s="182">
        <v>42</v>
      </c>
      <c r="AD51" s="174">
        <v>0</v>
      </c>
      <c r="AE51" s="174">
        <v>0</v>
      </c>
      <c r="AF51" s="174">
        <v>0</v>
      </c>
      <c r="AG51" s="174"/>
      <c r="AH51" s="182">
        <v>42</v>
      </c>
      <c r="AI51" s="174">
        <v>0</v>
      </c>
      <c r="AJ51" s="174">
        <v>0</v>
      </c>
      <c r="AK51" s="227" t="s">
        <v>495</v>
      </c>
    </row>
    <row r="52" spans="1:37" x14ac:dyDescent="0.25">
      <c r="A52" s="171"/>
      <c r="B52" s="173" t="s">
        <v>407</v>
      </c>
      <c r="C52" s="205"/>
      <c r="D52" s="206">
        <f>D51/C51*100%</f>
        <v>0.14736842105263157</v>
      </c>
      <c r="E52" s="183">
        <f>E51/D51*100%</f>
        <v>0.21428571428571427</v>
      </c>
      <c r="F52" s="175">
        <f>F51/D51*100%</f>
        <v>0</v>
      </c>
      <c r="G52" s="175">
        <f>G51/D51*100%</f>
        <v>0</v>
      </c>
      <c r="H52" s="175">
        <f>H51/D51*100%</f>
        <v>0.7857142857142857</v>
      </c>
      <c r="I52" s="175">
        <f>I51/D51*100%</f>
        <v>0</v>
      </c>
      <c r="J52" s="183">
        <f>J51/D51*100%</f>
        <v>0</v>
      </c>
      <c r="K52" s="175">
        <f>K51/D51*100%</f>
        <v>1</v>
      </c>
      <c r="L52" s="175">
        <f>L51/D51*100%</f>
        <v>0</v>
      </c>
      <c r="M52" s="183">
        <f>M51/D51*100%</f>
        <v>1</v>
      </c>
      <c r="N52" s="175">
        <f>N51/D51*100</f>
        <v>0</v>
      </c>
      <c r="O52" s="175">
        <f>O51/D51*100%</f>
        <v>0</v>
      </c>
      <c r="P52" s="183">
        <f>P51/D51*100%</f>
        <v>1</v>
      </c>
      <c r="Q52" s="175">
        <f>Q51/D51*100%</f>
        <v>0</v>
      </c>
      <c r="R52" s="175">
        <f>R51/D51*100%</f>
        <v>0</v>
      </c>
      <c r="S52" s="183">
        <f>S51/D51*100%</f>
        <v>1</v>
      </c>
      <c r="T52" s="175">
        <f>T51/D51*100%</f>
        <v>0</v>
      </c>
      <c r="U52" s="175">
        <f>U51/D51*100%</f>
        <v>0</v>
      </c>
      <c r="V52" s="175">
        <f>V51/D51*100%</f>
        <v>0</v>
      </c>
      <c r="W52" s="183">
        <f>W51/D51*100%</f>
        <v>1</v>
      </c>
      <c r="X52" s="175">
        <f>X51/D51*0%</f>
        <v>0</v>
      </c>
      <c r="Y52" s="175">
        <f>Y51/D51*100%</f>
        <v>0</v>
      </c>
      <c r="Z52" s="183">
        <f>Z51/D51*100%</f>
        <v>1</v>
      </c>
      <c r="AA52" s="175">
        <f>AA51/D51*100%</f>
        <v>0</v>
      </c>
      <c r="AB52" s="175">
        <f>AB51/D51*100%</f>
        <v>0</v>
      </c>
      <c r="AC52" s="183">
        <f>AC51/D51*100%</f>
        <v>1</v>
      </c>
      <c r="AD52" s="175">
        <f>AD51/D51*100%</f>
        <v>0</v>
      </c>
      <c r="AE52" s="175">
        <f>AE51/D51*100%</f>
        <v>0</v>
      </c>
      <c r="AF52" s="175">
        <f>AF51/D51*1005</f>
        <v>0</v>
      </c>
      <c r="AG52" s="175">
        <f>AG51/D51*100%</f>
        <v>0</v>
      </c>
      <c r="AH52" s="183">
        <f>AH51/D51*100%</f>
        <v>1</v>
      </c>
      <c r="AI52" s="175">
        <f>AI51/D51*100%</f>
        <v>0</v>
      </c>
      <c r="AJ52" s="175">
        <f>AJ51/D51*100%</f>
        <v>0</v>
      </c>
      <c r="AK52" s="176"/>
    </row>
    <row r="53" spans="1:37" s="216" customFormat="1" ht="24" customHeight="1" x14ac:dyDescent="0.25">
      <c r="A53" s="215">
        <v>13</v>
      </c>
      <c r="B53" s="374" t="s">
        <v>485</v>
      </c>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6"/>
      <c r="AK53" s="217"/>
    </row>
    <row r="54" spans="1:37" x14ac:dyDescent="0.25">
      <c r="A54" s="171"/>
      <c r="B54" s="173" t="s">
        <v>170</v>
      </c>
      <c r="C54" s="203">
        <f>'Bieu 1B'!C20</f>
        <v>150</v>
      </c>
      <c r="D54" s="208">
        <v>15</v>
      </c>
      <c r="E54" s="182">
        <v>15</v>
      </c>
      <c r="F54" s="174">
        <v>0</v>
      </c>
      <c r="G54" s="174">
        <v>0</v>
      </c>
      <c r="H54" s="174">
        <v>0</v>
      </c>
      <c r="I54" s="201">
        <v>0</v>
      </c>
      <c r="J54" s="182">
        <v>15</v>
      </c>
      <c r="K54" s="201">
        <v>0</v>
      </c>
      <c r="L54" s="201">
        <v>0</v>
      </c>
      <c r="M54" s="182">
        <v>15</v>
      </c>
      <c r="N54" s="201">
        <v>0</v>
      </c>
      <c r="O54" s="201">
        <v>0</v>
      </c>
      <c r="P54" s="182">
        <v>15</v>
      </c>
      <c r="Q54" s="201">
        <v>0</v>
      </c>
      <c r="R54" s="201">
        <v>0</v>
      </c>
      <c r="S54" s="182">
        <v>15</v>
      </c>
      <c r="T54" s="201">
        <v>0</v>
      </c>
      <c r="U54" s="201">
        <v>0</v>
      </c>
      <c r="V54" s="201">
        <v>0</v>
      </c>
      <c r="W54" s="182">
        <v>15</v>
      </c>
      <c r="X54" s="201">
        <v>0</v>
      </c>
      <c r="Y54" s="201">
        <v>0</v>
      </c>
      <c r="Z54" s="182">
        <v>15</v>
      </c>
      <c r="AA54" s="201">
        <v>0</v>
      </c>
      <c r="AB54" s="201">
        <v>0</v>
      </c>
      <c r="AC54" s="182">
        <v>15</v>
      </c>
      <c r="AD54" s="174">
        <v>0</v>
      </c>
      <c r="AE54" s="174">
        <v>0</v>
      </c>
      <c r="AF54" s="174">
        <v>0</v>
      </c>
      <c r="AG54" s="182">
        <v>0</v>
      </c>
      <c r="AH54" s="182">
        <v>15</v>
      </c>
      <c r="AI54" s="174">
        <v>0</v>
      </c>
      <c r="AJ54" s="174">
        <v>0</v>
      </c>
      <c r="AK54" s="176" t="s">
        <v>495</v>
      </c>
    </row>
    <row r="55" spans="1:37" x14ac:dyDescent="0.25">
      <c r="A55" s="171"/>
      <c r="B55" s="173" t="s">
        <v>407</v>
      </c>
      <c r="C55" s="205"/>
      <c r="D55" s="206">
        <f>D54/C54*100%</f>
        <v>0.1</v>
      </c>
      <c r="E55" s="183">
        <f>E54/D54*100%</f>
        <v>1</v>
      </c>
      <c r="F55" s="175">
        <f>F54/D54*100%</f>
        <v>0</v>
      </c>
      <c r="G55" s="175">
        <f>G54/D54*100%</f>
        <v>0</v>
      </c>
      <c r="H55" s="175">
        <f>H54/D54*100%</f>
        <v>0</v>
      </c>
      <c r="I55" s="175">
        <f>I54/D54*100%</f>
        <v>0</v>
      </c>
      <c r="J55" s="183">
        <f>J54/D54*100%</f>
        <v>1</v>
      </c>
      <c r="K55" s="175">
        <f>K54/D54*100%</f>
        <v>0</v>
      </c>
      <c r="L55" s="175">
        <f>L54/D54*100%</f>
        <v>0</v>
      </c>
      <c r="M55" s="183">
        <f>M54/D54*100%</f>
        <v>1</v>
      </c>
      <c r="N55" s="175">
        <f>N54/D54*100</f>
        <v>0</v>
      </c>
      <c r="O55" s="175">
        <f>O54/D54*100%</f>
        <v>0</v>
      </c>
      <c r="P55" s="183">
        <f>P54/D54*100%</f>
        <v>1</v>
      </c>
      <c r="Q55" s="175">
        <f>Q54/D54*100%</f>
        <v>0</v>
      </c>
      <c r="R55" s="175">
        <f>R54/D54*100%</f>
        <v>0</v>
      </c>
      <c r="S55" s="183">
        <f>S54/D54*100%</f>
        <v>1</v>
      </c>
      <c r="T55" s="175">
        <f>T54/D54*100%</f>
        <v>0</v>
      </c>
      <c r="U55" s="175">
        <f>U54/D54*100%</f>
        <v>0</v>
      </c>
      <c r="V55" s="175">
        <f>V54/D54*100%</f>
        <v>0</v>
      </c>
      <c r="W55" s="183">
        <f>W54/D54*100%</f>
        <v>1</v>
      </c>
      <c r="X55" s="175">
        <f>X54/D54*0%</f>
        <v>0</v>
      </c>
      <c r="Y55" s="175">
        <f>Y54/D54*100%</f>
        <v>0</v>
      </c>
      <c r="Z55" s="183">
        <f>Z54/D54*100%</f>
        <v>1</v>
      </c>
      <c r="AA55" s="175">
        <f>AA54/D54*100%</f>
        <v>0</v>
      </c>
      <c r="AB55" s="175">
        <f>AB54/D54*100%</f>
        <v>0</v>
      </c>
      <c r="AC55" s="183">
        <f>AC54/D54*100%</f>
        <v>1</v>
      </c>
      <c r="AD55" s="175">
        <f>AD54/D54*100%</f>
        <v>0</v>
      </c>
      <c r="AE55" s="175">
        <f>AE54/D54*100%</f>
        <v>0</v>
      </c>
      <c r="AF55" s="175">
        <f>AF54/D54*1005</f>
        <v>0</v>
      </c>
      <c r="AG55" s="175">
        <f>AG54/D54*100%</f>
        <v>0</v>
      </c>
      <c r="AH55" s="183">
        <f>AH54/D54*100%</f>
        <v>1</v>
      </c>
      <c r="AI55" s="175">
        <f>AI54/D54*100%</f>
        <v>0</v>
      </c>
      <c r="AJ55" s="175">
        <f>AJ54/D54*100%</f>
        <v>0</v>
      </c>
      <c r="AK55" s="176"/>
    </row>
    <row r="56" spans="1:37" s="216" customFormat="1" ht="21" customHeight="1" x14ac:dyDescent="0.25">
      <c r="A56" s="215">
        <v>14</v>
      </c>
      <c r="B56" s="374" t="s">
        <v>486</v>
      </c>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6"/>
      <c r="AK56" s="217"/>
    </row>
    <row r="57" spans="1:37" x14ac:dyDescent="0.25">
      <c r="A57" s="171"/>
      <c r="B57" s="173" t="s">
        <v>170</v>
      </c>
      <c r="C57" s="205">
        <f>'Bieu 1B'!C23</f>
        <v>71</v>
      </c>
      <c r="D57" s="204">
        <v>4</v>
      </c>
      <c r="E57" s="182">
        <v>4</v>
      </c>
      <c r="F57" s="174">
        <v>0</v>
      </c>
      <c r="G57" s="174">
        <v>0</v>
      </c>
      <c r="H57" s="174">
        <v>0</v>
      </c>
      <c r="I57" s="174">
        <v>0</v>
      </c>
      <c r="J57" s="182">
        <v>4</v>
      </c>
      <c r="K57" s="174">
        <v>0</v>
      </c>
      <c r="L57" s="174">
        <v>0</v>
      </c>
      <c r="M57" s="182">
        <v>4</v>
      </c>
      <c r="N57" s="174">
        <v>0</v>
      </c>
      <c r="O57" s="174">
        <v>0</v>
      </c>
      <c r="P57" s="182">
        <v>4</v>
      </c>
      <c r="Q57" s="174">
        <v>0</v>
      </c>
      <c r="R57" s="174">
        <v>0</v>
      </c>
      <c r="S57" s="182">
        <v>4</v>
      </c>
      <c r="T57" s="174">
        <v>0</v>
      </c>
      <c r="U57" s="174">
        <v>0</v>
      </c>
      <c r="V57" s="174">
        <v>0</v>
      </c>
      <c r="W57" s="182">
        <v>4</v>
      </c>
      <c r="X57" s="174">
        <v>0</v>
      </c>
      <c r="Y57" s="174">
        <v>0</v>
      </c>
      <c r="Z57" s="182">
        <v>4</v>
      </c>
      <c r="AA57" s="174">
        <v>0</v>
      </c>
      <c r="AB57" s="174">
        <v>0</v>
      </c>
      <c r="AC57" s="182">
        <v>4</v>
      </c>
      <c r="AD57" s="174">
        <v>0</v>
      </c>
      <c r="AE57" s="174">
        <v>0</v>
      </c>
      <c r="AF57" s="174">
        <v>0</v>
      </c>
      <c r="AG57" s="174">
        <v>0</v>
      </c>
      <c r="AH57" s="182">
        <v>4</v>
      </c>
      <c r="AI57" s="174">
        <v>0</v>
      </c>
      <c r="AJ57" s="174">
        <v>0</v>
      </c>
      <c r="AK57" s="227" t="s">
        <v>495</v>
      </c>
    </row>
    <row r="58" spans="1:37" x14ac:dyDescent="0.25">
      <c r="A58" s="171"/>
      <c r="B58" s="173" t="s">
        <v>407</v>
      </c>
      <c r="C58" s="205"/>
      <c r="D58" s="206">
        <f>D57/C57*100%</f>
        <v>5.6338028169014086E-2</v>
      </c>
      <c r="E58" s="183">
        <v>0.02</v>
      </c>
      <c r="F58" s="175">
        <f>F57/D57*100%</f>
        <v>0</v>
      </c>
      <c r="G58" s="175">
        <f>G57/D57*100%</f>
        <v>0</v>
      </c>
      <c r="H58" s="175">
        <f>H57/D57*100%</f>
        <v>0</v>
      </c>
      <c r="I58" s="175">
        <f>I57/D57*100%</f>
        <v>0</v>
      </c>
      <c r="J58" s="183">
        <f>J57/D57*100%</f>
        <v>1</v>
      </c>
      <c r="K58" s="175">
        <f>K57/D57*100%</f>
        <v>0</v>
      </c>
      <c r="L58" s="175">
        <f>L57/D57*100%</f>
        <v>0</v>
      </c>
      <c r="M58" s="183">
        <f>M57/D57*100%</f>
        <v>1</v>
      </c>
      <c r="N58" s="175">
        <f>N57/D57*100</f>
        <v>0</v>
      </c>
      <c r="O58" s="175">
        <f>O57/D57*100%</f>
        <v>0</v>
      </c>
      <c r="P58" s="183">
        <f>P57/D57*100%</f>
        <v>1</v>
      </c>
      <c r="Q58" s="175">
        <f>Q57/D57*100%</f>
        <v>0</v>
      </c>
      <c r="R58" s="175">
        <f>R57/D57*100%</f>
        <v>0</v>
      </c>
      <c r="S58" s="183">
        <f>S57/D57*100%</f>
        <v>1</v>
      </c>
      <c r="T58" s="175">
        <f>T57/D57*100%</f>
        <v>0</v>
      </c>
      <c r="U58" s="175">
        <f>U57/D57*100%</f>
        <v>0</v>
      </c>
      <c r="V58" s="175">
        <f>V57/D57*100%</f>
        <v>0</v>
      </c>
      <c r="W58" s="183">
        <f>W57/D57*100%</f>
        <v>1</v>
      </c>
      <c r="X58" s="175">
        <f>X57/D57*0%</f>
        <v>0</v>
      </c>
      <c r="Y58" s="175">
        <f>Y57/D57*100%</f>
        <v>0</v>
      </c>
      <c r="Z58" s="183">
        <f>Z57/D57*100%</f>
        <v>1</v>
      </c>
      <c r="AA58" s="175">
        <f>AA57/D57*100%</f>
        <v>0</v>
      </c>
      <c r="AB58" s="175">
        <f>AB57/D57*100%</f>
        <v>0</v>
      </c>
      <c r="AC58" s="183">
        <f>AC57/D57*100%</f>
        <v>1</v>
      </c>
      <c r="AD58" s="175">
        <f>AD57/D57*100%</f>
        <v>0</v>
      </c>
      <c r="AE58" s="175">
        <f>AE57/D57*100%</f>
        <v>0</v>
      </c>
      <c r="AF58" s="175">
        <f>AF57/D57*1005</f>
        <v>0</v>
      </c>
      <c r="AG58" s="175">
        <f>AG57/D57*100%</f>
        <v>0</v>
      </c>
      <c r="AH58" s="183">
        <f>AH57/D57*100%</f>
        <v>1</v>
      </c>
      <c r="AI58" s="175">
        <f>AI57/D57*100%</f>
        <v>0</v>
      </c>
      <c r="AJ58" s="175">
        <f>AJ57/D57*100%</f>
        <v>0</v>
      </c>
      <c r="AK58" s="176"/>
    </row>
    <row r="59" spans="1:37" s="216" customFormat="1" ht="24" customHeight="1" x14ac:dyDescent="0.25">
      <c r="A59" s="215">
        <v>15</v>
      </c>
      <c r="B59" s="374" t="s">
        <v>487</v>
      </c>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6"/>
      <c r="AK59" s="217"/>
    </row>
    <row r="60" spans="1:37" s="191" customFormat="1" x14ac:dyDescent="0.25">
      <c r="A60" s="188"/>
      <c r="B60" s="189" t="s">
        <v>170</v>
      </c>
      <c r="C60" s="209">
        <f>'Bieu 1B'!C22</f>
        <v>34</v>
      </c>
      <c r="D60" s="210">
        <v>6</v>
      </c>
      <c r="E60" s="187">
        <v>6</v>
      </c>
      <c r="F60" s="190">
        <v>0</v>
      </c>
      <c r="G60" s="190">
        <v>0</v>
      </c>
      <c r="H60" s="190">
        <v>0</v>
      </c>
      <c r="I60" s="190">
        <v>0</v>
      </c>
      <c r="J60" s="187">
        <v>6</v>
      </c>
      <c r="K60" s="190">
        <v>0</v>
      </c>
      <c r="L60" s="190">
        <v>0</v>
      </c>
      <c r="M60" s="187">
        <v>6</v>
      </c>
      <c r="N60" s="190">
        <v>0</v>
      </c>
      <c r="O60" s="190">
        <v>0</v>
      </c>
      <c r="P60" s="187">
        <v>6</v>
      </c>
      <c r="Q60" s="190"/>
      <c r="R60" s="190">
        <v>0</v>
      </c>
      <c r="S60" s="187">
        <v>6</v>
      </c>
      <c r="T60" s="190">
        <v>0</v>
      </c>
      <c r="U60" s="190">
        <v>0</v>
      </c>
      <c r="V60" s="190">
        <v>0</v>
      </c>
      <c r="W60" s="187">
        <v>6</v>
      </c>
      <c r="X60" s="190">
        <v>0</v>
      </c>
      <c r="Y60" s="190">
        <v>0</v>
      </c>
      <c r="Z60" s="187">
        <v>6</v>
      </c>
      <c r="AA60" s="190">
        <v>0</v>
      </c>
      <c r="AB60" s="190">
        <v>0</v>
      </c>
      <c r="AC60" s="187">
        <v>6</v>
      </c>
      <c r="AD60" s="190">
        <v>0</v>
      </c>
      <c r="AE60" s="190">
        <v>0</v>
      </c>
      <c r="AF60" s="190">
        <v>0</v>
      </c>
      <c r="AG60" s="190">
        <v>0</v>
      </c>
      <c r="AH60" s="187">
        <v>6</v>
      </c>
      <c r="AI60" s="190">
        <v>0</v>
      </c>
      <c r="AJ60" s="190">
        <v>0</v>
      </c>
      <c r="AK60" s="226" t="s">
        <v>495</v>
      </c>
    </row>
    <row r="61" spans="1:37" x14ac:dyDescent="0.25">
      <c r="A61" s="171"/>
      <c r="B61" s="173" t="s">
        <v>407</v>
      </c>
      <c r="C61" s="205"/>
      <c r="D61" s="206">
        <f>D60/C60*100%</f>
        <v>0.17647058823529413</v>
      </c>
      <c r="E61" s="183">
        <f>E60/D60*100%</f>
        <v>1</v>
      </c>
      <c r="F61" s="175">
        <f>F60/D60*100%</f>
        <v>0</v>
      </c>
      <c r="G61" s="175">
        <f>G60/D60*100%</f>
        <v>0</v>
      </c>
      <c r="H61" s="175">
        <f>H60/D60*100%</f>
        <v>0</v>
      </c>
      <c r="I61" s="175">
        <f>I60/D60*100%</f>
        <v>0</v>
      </c>
      <c r="J61" s="183">
        <f>J60/D60*100%</f>
        <v>1</v>
      </c>
      <c r="K61" s="175">
        <f>K60/D60*100%</f>
        <v>0</v>
      </c>
      <c r="L61" s="175">
        <f>L60/D60*100%</f>
        <v>0</v>
      </c>
      <c r="M61" s="183">
        <f>M60/D60*100%</f>
        <v>1</v>
      </c>
      <c r="N61" s="175">
        <f>N60/D60*100</f>
        <v>0</v>
      </c>
      <c r="O61" s="175">
        <f>O60/D60*100%</f>
        <v>0</v>
      </c>
      <c r="P61" s="183">
        <f>P60/D60*100%</f>
        <v>1</v>
      </c>
      <c r="Q61" s="175">
        <f>Q60/D60*100%</f>
        <v>0</v>
      </c>
      <c r="R61" s="175">
        <f>R60/D60*100%</f>
        <v>0</v>
      </c>
      <c r="S61" s="183">
        <f>S60/D60*100%</f>
        <v>1</v>
      </c>
      <c r="T61" s="175">
        <f>T60/D60*100%</f>
        <v>0</v>
      </c>
      <c r="U61" s="175">
        <f>U60/D60*100%</f>
        <v>0</v>
      </c>
      <c r="V61" s="175">
        <f>V60/D60*100%</f>
        <v>0</v>
      </c>
      <c r="W61" s="183">
        <f>W60/D60*100%</f>
        <v>1</v>
      </c>
      <c r="X61" s="175">
        <f>X60/D60*0%</f>
        <v>0</v>
      </c>
      <c r="Y61" s="175">
        <f>Y60/D60*100%</f>
        <v>0</v>
      </c>
      <c r="Z61" s="183">
        <f>Z60/D60*100%</f>
        <v>1</v>
      </c>
      <c r="AA61" s="175">
        <f>AA60/D60*100%</f>
        <v>0</v>
      </c>
      <c r="AB61" s="175">
        <f>AB60/D60*100%</f>
        <v>0</v>
      </c>
      <c r="AC61" s="183">
        <f>AC60/D60*100%</f>
        <v>1</v>
      </c>
      <c r="AD61" s="175">
        <f>AD60/D60*100%</f>
        <v>0</v>
      </c>
      <c r="AE61" s="175">
        <f>AE60/D60*100%</f>
        <v>0</v>
      </c>
      <c r="AF61" s="175">
        <f>AF60/D60*1005</f>
        <v>0</v>
      </c>
      <c r="AG61" s="175">
        <f>AG60/D60*100%</f>
        <v>0</v>
      </c>
      <c r="AH61" s="183">
        <f>AH60/D60*100%</f>
        <v>1</v>
      </c>
      <c r="AI61" s="175">
        <f>AI60/D60*100%</f>
        <v>0</v>
      </c>
      <c r="AJ61" s="175">
        <f>AJ60/D60*100%</f>
        <v>0</v>
      </c>
      <c r="AK61" s="176"/>
    </row>
    <row r="62" spans="1:37" s="216" customFormat="1" ht="22.5" customHeight="1" x14ac:dyDescent="0.25">
      <c r="A62" s="215">
        <v>16</v>
      </c>
      <c r="B62" s="374" t="s">
        <v>488</v>
      </c>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6"/>
      <c r="AK62" s="217"/>
    </row>
    <row r="63" spans="1:37" s="191" customFormat="1" x14ac:dyDescent="0.25">
      <c r="A63" s="188"/>
      <c r="B63" s="189" t="s">
        <v>170</v>
      </c>
      <c r="C63" s="209">
        <f>'Bieu 1B'!C24</f>
        <v>93</v>
      </c>
      <c r="D63" s="230">
        <v>15</v>
      </c>
      <c r="E63" s="187">
        <v>4</v>
      </c>
      <c r="F63" s="190">
        <v>11</v>
      </c>
      <c r="G63" s="190">
        <v>0</v>
      </c>
      <c r="H63" s="190">
        <v>0</v>
      </c>
      <c r="I63" s="190">
        <v>0</v>
      </c>
      <c r="J63" s="187">
        <v>15</v>
      </c>
      <c r="K63" s="190">
        <v>0</v>
      </c>
      <c r="L63" s="190">
        <v>0</v>
      </c>
      <c r="M63" s="187">
        <v>15</v>
      </c>
      <c r="N63" s="190"/>
      <c r="O63" s="190">
        <v>0</v>
      </c>
      <c r="P63" s="187">
        <v>15</v>
      </c>
      <c r="Q63" s="190">
        <v>0</v>
      </c>
      <c r="R63" s="190">
        <v>0</v>
      </c>
      <c r="S63" s="187">
        <v>15</v>
      </c>
      <c r="T63" s="190">
        <v>0</v>
      </c>
      <c r="U63" s="190">
        <v>0</v>
      </c>
      <c r="V63" s="190">
        <v>0</v>
      </c>
      <c r="W63" s="187">
        <v>15</v>
      </c>
      <c r="X63" s="190">
        <v>0</v>
      </c>
      <c r="Y63" s="190">
        <v>0</v>
      </c>
      <c r="Z63" s="187">
        <v>15</v>
      </c>
      <c r="AA63" s="190">
        <v>0</v>
      </c>
      <c r="AB63" s="190">
        <v>0</v>
      </c>
      <c r="AC63" s="187">
        <v>15</v>
      </c>
      <c r="AD63" s="190">
        <v>0</v>
      </c>
      <c r="AE63" s="190">
        <v>0</v>
      </c>
      <c r="AF63" s="190">
        <v>0</v>
      </c>
      <c r="AG63" s="190">
        <v>0</v>
      </c>
      <c r="AH63" s="187">
        <v>15</v>
      </c>
      <c r="AI63" s="190">
        <v>0</v>
      </c>
      <c r="AJ63" s="190">
        <v>0</v>
      </c>
      <c r="AK63" s="226" t="s">
        <v>495</v>
      </c>
    </row>
    <row r="64" spans="1:37" x14ac:dyDescent="0.25">
      <c r="A64" s="171"/>
      <c r="B64" s="173" t="s">
        <v>407</v>
      </c>
      <c r="C64" s="205"/>
      <c r="D64" s="206">
        <f>D63/C63*100%</f>
        <v>0.16129032258064516</v>
      </c>
      <c r="E64" s="183">
        <f>E63/D63*100%</f>
        <v>0.26666666666666666</v>
      </c>
      <c r="F64" s="175">
        <f>F63/D63*100%</f>
        <v>0.73333333333333328</v>
      </c>
      <c r="G64" s="175">
        <f>G63/D63*100%</f>
        <v>0</v>
      </c>
      <c r="H64" s="175">
        <f>H63/D63*100%</f>
        <v>0</v>
      </c>
      <c r="I64" s="175">
        <f>I63/D63*100%</f>
        <v>0</v>
      </c>
      <c r="J64" s="183">
        <f>J63/D63*100%</f>
        <v>1</v>
      </c>
      <c r="K64" s="175">
        <f>K63/D63*100%</f>
        <v>0</v>
      </c>
      <c r="L64" s="175">
        <f>L63/D63*100%</f>
        <v>0</v>
      </c>
      <c r="M64" s="183">
        <f>M63/D63*100%</f>
        <v>1</v>
      </c>
      <c r="N64" s="175">
        <f>N63/D63*100</f>
        <v>0</v>
      </c>
      <c r="O64" s="175">
        <f>O63/D63*100%</f>
        <v>0</v>
      </c>
      <c r="P64" s="183">
        <f>P63/D63*100%</f>
        <v>1</v>
      </c>
      <c r="Q64" s="175">
        <f>Q63/D63*100%</f>
        <v>0</v>
      </c>
      <c r="R64" s="175">
        <f>R63/D63*100%</f>
        <v>0</v>
      </c>
      <c r="S64" s="183">
        <f>S63/D63*100%</f>
        <v>1</v>
      </c>
      <c r="T64" s="175">
        <f>T63/D63*100%</f>
        <v>0</v>
      </c>
      <c r="U64" s="175">
        <f>U63/D63*100%</f>
        <v>0</v>
      </c>
      <c r="V64" s="175">
        <f>V63/D63*100%</f>
        <v>0</v>
      </c>
      <c r="W64" s="183">
        <f>W63/D63*100%</f>
        <v>1</v>
      </c>
      <c r="X64" s="175">
        <f>X63/D63*0%</f>
        <v>0</v>
      </c>
      <c r="Y64" s="175">
        <f>Y63/D63*100%</f>
        <v>0</v>
      </c>
      <c r="Z64" s="183">
        <f>Z63/D63*100%</f>
        <v>1</v>
      </c>
      <c r="AA64" s="175">
        <f>AA63/D63*100%</f>
        <v>0</v>
      </c>
      <c r="AB64" s="175">
        <f>AB63/D63*100%</f>
        <v>0</v>
      </c>
      <c r="AC64" s="183">
        <f>AC63/D63*100%</f>
        <v>1</v>
      </c>
      <c r="AD64" s="175">
        <f>AD63/D63*100%</f>
        <v>0</v>
      </c>
      <c r="AE64" s="175">
        <f>AE63/D63*100%</f>
        <v>0</v>
      </c>
      <c r="AF64" s="175">
        <f>AF63/D63*1005</f>
        <v>0</v>
      </c>
      <c r="AG64" s="175">
        <f>AG63/D63*100%</f>
        <v>0</v>
      </c>
      <c r="AH64" s="183">
        <f>AH63/D63*100%</f>
        <v>1</v>
      </c>
      <c r="AI64" s="175">
        <f>AI63/D63*100%</f>
        <v>0</v>
      </c>
      <c r="AJ64" s="175">
        <f>AJ63/D63*100%</f>
        <v>0</v>
      </c>
      <c r="AK64" s="176"/>
    </row>
    <row r="65" spans="1:36" ht="15.75" customHeight="1" x14ac:dyDescent="0.25">
      <c r="A65" s="171" t="s">
        <v>69</v>
      </c>
      <c r="B65" s="370" t="s">
        <v>489</v>
      </c>
      <c r="C65" s="371"/>
      <c r="D65" s="372"/>
      <c r="E65" s="181"/>
      <c r="F65" s="172"/>
      <c r="G65" s="172"/>
      <c r="H65" s="172"/>
      <c r="I65" s="172"/>
      <c r="J65" s="181"/>
      <c r="K65" s="172"/>
      <c r="L65" s="172"/>
      <c r="M65" s="181"/>
      <c r="N65" s="172"/>
      <c r="O65" s="172"/>
      <c r="P65" s="181"/>
      <c r="Q65" s="172"/>
      <c r="R65" s="172"/>
      <c r="S65" s="181"/>
      <c r="T65" s="172"/>
      <c r="U65" s="172"/>
      <c r="V65" s="172"/>
      <c r="W65" s="181"/>
      <c r="X65" s="172"/>
      <c r="Y65" s="172"/>
      <c r="Z65" s="181"/>
      <c r="AA65" s="172"/>
      <c r="AB65" s="172"/>
      <c r="AC65" s="181"/>
      <c r="AD65" s="172"/>
      <c r="AE65" s="172"/>
      <c r="AF65" s="172"/>
      <c r="AG65" s="172"/>
      <c r="AH65" s="181"/>
      <c r="AI65" s="172"/>
      <c r="AJ65" s="172"/>
    </row>
    <row r="66" spans="1:36" x14ac:dyDescent="0.25">
      <c r="A66" s="171"/>
      <c r="B66" s="177" t="s">
        <v>170</v>
      </c>
      <c r="C66" s="203">
        <f>C15+C12</f>
        <v>6100</v>
      </c>
      <c r="D66" s="204">
        <f t="shared" ref="D66:AJ66" si="1">D15+D12</f>
        <v>810</v>
      </c>
      <c r="E66" s="184">
        <f t="shared" si="1"/>
        <v>613</v>
      </c>
      <c r="F66" s="178">
        <f t="shared" si="1"/>
        <v>177</v>
      </c>
      <c r="G66" s="178">
        <f t="shared" si="1"/>
        <v>0</v>
      </c>
      <c r="H66" s="178">
        <f t="shared" si="1"/>
        <v>40</v>
      </c>
      <c r="I66" s="178">
        <f t="shared" si="1"/>
        <v>0</v>
      </c>
      <c r="J66" s="184">
        <f t="shared" si="1"/>
        <v>768</v>
      </c>
      <c r="K66" s="178">
        <f t="shared" si="1"/>
        <v>42</v>
      </c>
      <c r="L66" s="178">
        <f t="shared" si="1"/>
        <v>0</v>
      </c>
      <c r="M66" s="184">
        <f t="shared" si="1"/>
        <v>810</v>
      </c>
      <c r="N66" s="178">
        <f t="shared" si="1"/>
        <v>0</v>
      </c>
      <c r="O66" s="178">
        <f t="shared" si="1"/>
        <v>0</v>
      </c>
      <c r="P66" s="184">
        <f t="shared" si="1"/>
        <v>810</v>
      </c>
      <c r="Q66" s="178">
        <f t="shared" si="1"/>
        <v>0</v>
      </c>
      <c r="R66" s="178">
        <f t="shared" si="1"/>
        <v>0</v>
      </c>
      <c r="S66" s="184">
        <f t="shared" si="1"/>
        <v>712</v>
      </c>
      <c r="T66" s="178">
        <f>T15+T12</f>
        <v>98</v>
      </c>
      <c r="U66" s="178">
        <f t="shared" si="1"/>
        <v>0</v>
      </c>
      <c r="V66" s="178">
        <f t="shared" si="1"/>
        <v>0</v>
      </c>
      <c r="W66" s="184">
        <f t="shared" si="1"/>
        <v>809</v>
      </c>
      <c r="X66" s="178">
        <f t="shared" si="1"/>
        <v>1</v>
      </c>
      <c r="Y66" s="178">
        <f t="shared" si="1"/>
        <v>0</v>
      </c>
      <c r="Z66" s="184">
        <f t="shared" si="1"/>
        <v>810</v>
      </c>
      <c r="AA66" s="178">
        <f t="shared" si="1"/>
        <v>0</v>
      </c>
      <c r="AB66" s="178">
        <f t="shared" si="1"/>
        <v>0</v>
      </c>
      <c r="AC66" s="184">
        <f t="shared" si="1"/>
        <v>809</v>
      </c>
      <c r="AD66" s="178">
        <f t="shared" si="1"/>
        <v>1</v>
      </c>
      <c r="AE66" s="178">
        <f t="shared" si="1"/>
        <v>0</v>
      </c>
      <c r="AF66" s="178">
        <f t="shared" si="1"/>
        <v>0</v>
      </c>
      <c r="AG66" s="178">
        <f t="shared" si="1"/>
        <v>0</v>
      </c>
      <c r="AH66" s="184">
        <f t="shared" si="1"/>
        <v>606</v>
      </c>
      <c r="AI66" s="178">
        <f t="shared" si="1"/>
        <v>204</v>
      </c>
      <c r="AJ66" s="178">
        <f t="shared" si="1"/>
        <v>0</v>
      </c>
    </row>
    <row r="67" spans="1:36" x14ac:dyDescent="0.25">
      <c r="A67" s="171"/>
      <c r="B67" s="177" t="s">
        <v>407</v>
      </c>
      <c r="C67" s="205"/>
      <c r="D67" s="206">
        <f>D66/C66*100%</f>
        <v>0.13278688524590163</v>
      </c>
      <c r="E67" s="183">
        <f>E66/D66*100%</f>
        <v>0.75679012345679009</v>
      </c>
      <c r="F67" s="175">
        <f>F66/D66*100%</f>
        <v>0.21851851851851853</v>
      </c>
      <c r="G67" s="175">
        <f>G66/D66*100%</f>
        <v>0</v>
      </c>
      <c r="H67" s="175">
        <f>H66/D66*100%</f>
        <v>4.9382716049382713E-2</v>
      </c>
      <c r="I67" s="175">
        <f>I66/D66*100%</f>
        <v>0</v>
      </c>
      <c r="J67" s="183">
        <f>J66/D66*100%</f>
        <v>0.94814814814814818</v>
      </c>
      <c r="K67" s="175">
        <f>K66/D66*100%</f>
        <v>5.185185185185185E-2</v>
      </c>
      <c r="L67" s="175">
        <f>L66/D66*100%</f>
        <v>0</v>
      </c>
      <c r="M67" s="183">
        <f>M66/D66*100%</f>
        <v>1</v>
      </c>
      <c r="N67" s="175">
        <f>N66/D66*100</f>
        <v>0</v>
      </c>
      <c r="O67" s="175">
        <f>O66/D66*100%</f>
        <v>0</v>
      </c>
      <c r="P67" s="183">
        <f>P66/D66*100%</f>
        <v>1</v>
      </c>
      <c r="Q67" s="175">
        <f>Q66/D66*100%</f>
        <v>0</v>
      </c>
      <c r="R67" s="175">
        <f>R66/D66*100%</f>
        <v>0</v>
      </c>
      <c r="S67" s="183">
        <f>S66/D66*100%</f>
        <v>0.87901234567901232</v>
      </c>
      <c r="T67" s="175">
        <f>T66/D66*100%</f>
        <v>0.12098765432098765</v>
      </c>
      <c r="U67" s="175">
        <f>U66/D66*100%</f>
        <v>0</v>
      </c>
      <c r="V67" s="175">
        <f>V66/D66*100%</f>
        <v>0</v>
      </c>
      <c r="W67" s="183">
        <f>W66/D66*100%</f>
        <v>0.99876543209876545</v>
      </c>
      <c r="X67" s="175">
        <f>X66/D66*0%</f>
        <v>0</v>
      </c>
      <c r="Y67" s="175">
        <f>Y66/D66*100%</f>
        <v>0</v>
      </c>
      <c r="Z67" s="183">
        <f>Z66/D66*100%</f>
        <v>1</v>
      </c>
      <c r="AA67" s="175">
        <f>AA66/D66*100%</f>
        <v>0</v>
      </c>
      <c r="AB67" s="175">
        <f>AB66/D66*100%</f>
        <v>0</v>
      </c>
      <c r="AC67" s="183">
        <f>AC66/D66*100%</f>
        <v>0.99876543209876545</v>
      </c>
      <c r="AD67" s="175">
        <f>AD66/D66*100%</f>
        <v>1.2345679012345679E-3</v>
      </c>
      <c r="AE67" s="175">
        <f>AE66/D66*100%</f>
        <v>0</v>
      </c>
      <c r="AF67" s="175">
        <f>AF66/D66*1005</f>
        <v>0</v>
      </c>
      <c r="AG67" s="175">
        <f>AG66/D66*100%</f>
        <v>0</v>
      </c>
      <c r="AH67" s="183">
        <f>AH66/D66*100%</f>
        <v>0.74814814814814812</v>
      </c>
      <c r="AI67" s="175">
        <f>AI66/D66*100%</f>
        <v>0.25185185185185183</v>
      </c>
      <c r="AJ67" s="175">
        <f>AJ66/D66*100%</f>
        <v>0</v>
      </c>
    </row>
    <row r="68" spans="1:36" s="191" customFormat="1" x14ac:dyDescent="0.25">
      <c r="A68" s="192"/>
      <c r="C68" s="211"/>
      <c r="D68" s="212"/>
    </row>
    <row r="69" spans="1:36" s="191" customFormat="1" x14ac:dyDescent="0.25">
      <c r="A69" s="192"/>
      <c r="C69" s="211"/>
      <c r="D69" s="212"/>
    </row>
    <row r="70" spans="1:36" s="191" customFormat="1" x14ac:dyDescent="0.25">
      <c r="A70" s="192"/>
      <c r="C70" s="211"/>
      <c r="D70" s="212"/>
    </row>
    <row r="71" spans="1:36" s="191" customFormat="1" x14ac:dyDescent="0.25">
      <c r="A71" s="192"/>
      <c r="C71" s="211"/>
      <c r="D71" s="212"/>
    </row>
    <row r="72" spans="1:36" s="191" customFormat="1" x14ac:dyDescent="0.25">
      <c r="A72" s="192"/>
      <c r="C72" s="211"/>
      <c r="D72" s="212"/>
    </row>
    <row r="73" spans="1:36" s="191" customFormat="1" x14ac:dyDescent="0.25">
      <c r="A73" s="192"/>
      <c r="C73" s="211"/>
      <c r="D73" s="212"/>
    </row>
    <row r="74" spans="1:36" s="191" customFormat="1" x14ac:dyDescent="0.25">
      <c r="A74" s="192"/>
      <c r="C74" s="211"/>
      <c r="D74" s="212"/>
    </row>
    <row r="75" spans="1:36" s="191" customFormat="1" x14ac:dyDescent="0.25">
      <c r="A75" s="192"/>
      <c r="C75" s="211"/>
      <c r="D75" s="212"/>
    </row>
    <row r="76" spans="1:36" s="191" customFormat="1" x14ac:dyDescent="0.25">
      <c r="A76" s="192"/>
      <c r="C76" s="211"/>
      <c r="D76" s="212"/>
    </row>
    <row r="77" spans="1:36" s="191" customFormat="1" x14ac:dyDescent="0.25">
      <c r="A77" s="192"/>
      <c r="C77" s="211"/>
      <c r="D77" s="212"/>
    </row>
    <row r="78" spans="1:36" s="191" customFormat="1" x14ac:dyDescent="0.25">
      <c r="A78" s="192"/>
      <c r="C78" s="211"/>
      <c r="D78" s="212"/>
    </row>
    <row r="79" spans="1:36" s="191" customFormat="1" x14ac:dyDescent="0.25">
      <c r="A79" s="192"/>
      <c r="C79" s="211"/>
      <c r="D79" s="212"/>
    </row>
    <row r="80" spans="1:36" s="191" customFormat="1" x14ac:dyDescent="0.25">
      <c r="A80" s="192"/>
      <c r="C80" s="211"/>
      <c r="D80" s="212"/>
    </row>
    <row r="81" spans="1:4" s="191" customFormat="1" x14ac:dyDescent="0.25">
      <c r="A81" s="192"/>
      <c r="C81" s="211"/>
      <c r="D81" s="212"/>
    </row>
    <row r="82" spans="1:4" s="191" customFormat="1" x14ac:dyDescent="0.25">
      <c r="A82" s="192"/>
      <c r="C82" s="211"/>
      <c r="D82" s="212"/>
    </row>
    <row r="83" spans="1:4" s="191" customFormat="1" x14ac:dyDescent="0.25">
      <c r="A83" s="192"/>
      <c r="C83" s="211"/>
      <c r="D83" s="212"/>
    </row>
    <row r="84" spans="1:4" s="191" customFormat="1" x14ac:dyDescent="0.25">
      <c r="A84" s="192"/>
      <c r="C84" s="211"/>
      <c r="D84" s="212"/>
    </row>
    <row r="85" spans="1:4" s="191" customFormat="1" x14ac:dyDescent="0.25">
      <c r="A85" s="192"/>
      <c r="C85" s="211"/>
      <c r="D85" s="212"/>
    </row>
    <row r="86" spans="1:4" s="191" customFormat="1" x14ac:dyDescent="0.25">
      <c r="A86" s="192"/>
      <c r="C86" s="211"/>
      <c r="D86" s="212"/>
    </row>
    <row r="87" spans="1:4" s="191" customFormat="1" x14ac:dyDescent="0.25">
      <c r="A87" s="192"/>
      <c r="C87" s="211"/>
      <c r="D87" s="212"/>
    </row>
    <row r="88" spans="1:4" s="191" customFormat="1" x14ac:dyDescent="0.25">
      <c r="A88" s="192"/>
      <c r="C88" s="211"/>
      <c r="D88" s="212"/>
    </row>
    <row r="89" spans="1:4" s="191" customFormat="1" x14ac:dyDescent="0.25">
      <c r="A89" s="192"/>
      <c r="C89" s="211"/>
      <c r="D89" s="212"/>
    </row>
    <row r="90" spans="1:4" s="191" customFormat="1" x14ac:dyDescent="0.25">
      <c r="A90" s="192"/>
      <c r="C90" s="211"/>
      <c r="D90" s="212"/>
    </row>
    <row r="91" spans="1:4" s="191" customFormat="1" x14ac:dyDescent="0.25">
      <c r="A91" s="192"/>
      <c r="C91" s="211"/>
      <c r="D91" s="212"/>
    </row>
    <row r="92" spans="1:4" s="191" customFormat="1" x14ac:dyDescent="0.25">
      <c r="A92" s="192"/>
      <c r="C92" s="211"/>
      <c r="D92" s="212"/>
    </row>
    <row r="93" spans="1:4" s="191" customFormat="1" x14ac:dyDescent="0.25">
      <c r="A93" s="192"/>
      <c r="C93" s="211"/>
      <c r="D93" s="212"/>
    </row>
    <row r="94" spans="1:4" s="191" customFormat="1" x14ac:dyDescent="0.25">
      <c r="A94" s="192"/>
      <c r="C94" s="211"/>
      <c r="D94" s="212"/>
    </row>
    <row r="95" spans="1:4" s="191" customFormat="1" x14ac:dyDescent="0.25">
      <c r="A95" s="192"/>
      <c r="C95" s="211"/>
      <c r="D95" s="212"/>
    </row>
    <row r="96" spans="1:4" s="191" customFormat="1" x14ac:dyDescent="0.25">
      <c r="A96" s="192"/>
      <c r="C96" s="211"/>
      <c r="D96" s="212"/>
    </row>
    <row r="97" spans="1:4" s="191" customFormat="1" x14ac:dyDescent="0.25">
      <c r="A97" s="192"/>
      <c r="C97" s="211"/>
      <c r="D97" s="212"/>
    </row>
    <row r="98" spans="1:4" s="191" customFormat="1" x14ac:dyDescent="0.25">
      <c r="A98" s="192"/>
      <c r="C98" s="211"/>
      <c r="D98" s="212"/>
    </row>
    <row r="99" spans="1:4" s="191" customFormat="1" x14ac:dyDescent="0.25">
      <c r="A99" s="192"/>
      <c r="C99" s="211"/>
      <c r="D99" s="212"/>
    </row>
    <row r="100" spans="1:4" s="191" customFormat="1" x14ac:dyDescent="0.25">
      <c r="A100" s="192"/>
      <c r="C100" s="211"/>
      <c r="D100" s="212"/>
    </row>
    <row r="101" spans="1:4" s="191" customFormat="1" x14ac:dyDescent="0.25">
      <c r="A101" s="192"/>
      <c r="C101" s="211"/>
      <c r="D101" s="212"/>
    </row>
    <row r="102" spans="1:4" s="191" customFormat="1" x14ac:dyDescent="0.25">
      <c r="A102" s="192"/>
      <c r="C102" s="211"/>
      <c r="D102" s="212"/>
    </row>
    <row r="103" spans="1:4" s="191" customFormat="1" x14ac:dyDescent="0.25">
      <c r="A103" s="192"/>
      <c r="C103" s="211"/>
      <c r="D103" s="212"/>
    </row>
    <row r="104" spans="1:4" s="191" customFormat="1" x14ac:dyDescent="0.25">
      <c r="A104" s="192"/>
      <c r="C104" s="211"/>
      <c r="D104" s="212"/>
    </row>
    <row r="105" spans="1:4" s="191" customFormat="1" x14ac:dyDescent="0.25">
      <c r="A105" s="192"/>
      <c r="C105" s="211"/>
      <c r="D105" s="212"/>
    </row>
    <row r="106" spans="1:4" s="191" customFormat="1" x14ac:dyDescent="0.25">
      <c r="A106" s="192"/>
      <c r="C106" s="211"/>
      <c r="D106" s="212"/>
    </row>
    <row r="107" spans="1:4" s="191" customFormat="1" x14ac:dyDescent="0.25">
      <c r="A107" s="192"/>
      <c r="C107" s="211"/>
      <c r="D107" s="212"/>
    </row>
    <row r="108" spans="1:4" s="191" customFormat="1" x14ac:dyDescent="0.25">
      <c r="A108" s="192"/>
      <c r="C108" s="211"/>
      <c r="D108" s="212"/>
    </row>
    <row r="109" spans="1:4" s="191" customFormat="1" x14ac:dyDescent="0.25">
      <c r="A109" s="192"/>
      <c r="C109" s="211"/>
      <c r="D109" s="212"/>
    </row>
    <row r="110" spans="1:4" s="191" customFormat="1" x14ac:dyDescent="0.25">
      <c r="A110" s="192"/>
      <c r="C110" s="211"/>
      <c r="D110" s="212"/>
    </row>
    <row r="111" spans="1:4" s="191" customFormat="1" x14ac:dyDescent="0.25">
      <c r="A111" s="192"/>
      <c r="C111" s="211"/>
      <c r="D111" s="212"/>
    </row>
    <row r="112" spans="1:4" s="191" customFormat="1" x14ac:dyDescent="0.25">
      <c r="A112" s="192"/>
      <c r="C112" s="211"/>
      <c r="D112" s="212"/>
    </row>
    <row r="113" spans="1:4" s="191" customFormat="1" x14ac:dyDescent="0.25">
      <c r="A113" s="192"/>
      <c r="C113" s="211"/>
      <c r="D113" s="212"/>
    </row>
    <row r="114" spans="1:4" s="191" customFormat="1" x14ac:dyDescent="0.25">
      <c r="A114" s="192"/>
      <c r="C114" s="211"/>
      <c r="D114" s="212"/>
    </row>
    <row r="115" spans="1:4" s="191" customFormat="1" x14ac:dyDescent="0.25">
      <c r="A115" s="192"/>
      <c r="C115" s="211"/>
      <c r="D115" s="212"/>
    </row>
    <row r="116" spans="1:4" s="191" customFormat="1" x14ac:dyDescent="0.25">
      <c r="A116" s="192"/>
      <c r="C116" s="211"/>
      <c r="D116" s="212"/>
    </row>
    <row r="117" spans="1:4" s="191" customFormat="1" x14ac:dyDescent="0.25">
      <c r="A117" s="192"/>
      <c r="C117" s="211"/>
      <c r="D117" s="212"/>
    </row>
    <row r="118" spans="1:4" s="191" customFormat="1" x14ac:dyDescent="0.25">
      <c r="A118" s="192"/>
      <c r="C118" s="211"/>
      <c r="D118" s="212"/>
    </row>
    <row r="119" spans="1:4" s="191" customFormat="1" x14ac:dyDescent="0.25">
      <c r="A119" s="192"/>
      <c r="C119" s="211"/>
      <c r="D119" s="212"/>
    </row>
    <row r="120" spans="1:4" s="191" customFormat="1" x14ac:dyDescent="0.25">
      <c r="A120" s="192"/>
      <c r="C120" s="211"/>
      <c r="D120" s="212"/>
    </row>
    <row r="121" spans="1:4" s="191" customFormat="1" x14ac:dyDescent="0.25">
      <c r="A121" s="192"/>
      <c r="C121" s="211"/>
      <c r="D121" s="212"/>
    </row>
    <row r="122" spans="1:4" s="191" customFormat="1" x14ac:dyDescent="0.25">
      <c r="A122" s="192"/>
      <c r="C122" s="211"/>
      <c r="D122" s="212"/>
    </row>
    <row r="123" spans="1:4" s="191" customFormat="1" x14ac:dyDescent="0.25">
      <c r="A123" s="192"/>
      <c r="C123" s="211"/>
      <c r="D123" s="212"/>
    </row>
    <row r="124" spans="1:4" s="191" customFormat="1" x14ac:dyDescent="0.25">
      <c r="A124" s="192"/>
      <c r="C124" s="211"/>
      <c r="D124" s="212"/>
    </row>
    <row r="125" spans="1:4" s="191" customFormat="1" x14ac:dyDescent="0.25">
      <c r="A125" s="192"/>
      <c r="C125" s="211"/>
      <c r="D125" s="212"/>
    </row>
    <row r="126" spans="1:4" s="191" customFormat="1" x14ac:dyDescent="0.25">
      <c r="A126" s="192"/>
      <c r="C126" s="211"/>
      <c r="D126" s="212"/>
    </row>
    <row r="127" spans="1:4" s="191" customFormat="1" x14ac:dyDescent="0.25">
      <c r="A127" s="192"/>
      <c r="C127" s="211"/>
      <c r="D127" s="212"/>
    </row>
    <row r="128" spans="1:4" s="191" customFormat="1" x14ac:dyDescent="0.25">
      <c r="A128" s="192"/>
      <c r="C128" s="211"/>
      <c r="D128" s="212"/>
    </row>
    <row r="129" spans="1:4" s="191" customFormat="1" x14ac:dyDescent="0.25">
      <c r="A129" s="192"/>
      <c r="C129" s="211"/>
      <c r="D129" s="212"/>
    </row>
    <row r="130" spans="1:4" s="191" customFormat="1" x14ac:dyDescent="0.25">
      <c r="A130" s="192"/>
      <c r="C130" s="211"/>
      <c r="D130" s="212"/>
    </row>
    <row r="131" spans="1:4" s="191" customFormat="1" x14ac:dyDescent="0.25">
      <c r="A131" s="192"/>
      <c r="C131" s="211"/>
      <c r="D131" s="212"/>
    </row>
    <row r="132" spans="1:4" s="191" customFormat="1" x14ac:dyDescent="0.25">
      <c r="A132" s="192"/>
      <c r="C132" s="211"/>
      <c r="D132" s="212"/>
    </row>
    <row r="133" spans="1:4" s="191" customFormat="1" x14ac:dyDescent="0.25">
      <c r="A133" s="192"/>
      <c r="C133" s="211"/>
      <c r="D133" s="212"/>
    </row>
    <row r="134" spans="1:4" s="191" customFormat="1" x14ac:dyDescent="0.25">
      <c r="A134" s="192"/>
      <c r="C134" s="211"/>
      <c r="D134" s="212"/>
    </row>
    <row r="135" spans="1:4" s="191" customFormat="1" x14ac:dyDescent="0.25">
      <c r="A135" s="192"/>
      <c r="C135" s="211"/>
      <c r="D135" s="212"/>
    </row>
    <row r="136" spans="1:4" s="191" customFormat="1" x14ac:dyDescent="0.25">
      <c r="A136" s="192"/>
      <c r="C136" s="211"/>
      <c r="D136" s="212"/>
    </row>
    <row r="137" spans="1:4" s="191" customFormat="1" x14ac:dyDescent="0.25">
      <c r="A137" s="192"/>
      <c r="C137" s="211"/>
      <c r="D137" s="212"/>
    </row>
    <row r="138" spans="1:4" s="191" customFormat="1" x14ac:dyDescent="0.25">
      <c r="A138" s="192"/>
      <c r="C138" s="211"/>
      <c r="D138" s="212"/>
    </row>
    <row r="139" spans="1:4" s="191" customFormat="1" x14ac:dyDescent="0.25">
      <c r="A139" s="192"/>
      <c r="C139" s="211"/>
      <c r="D139" s="212"/>
    </row>
    <row r="140" spans="1:4" s="191" customFormat="1" x14ac:dyDescent="0.25">
      <c r="A140" s="192"/>
      <c r="C140" s="211"/>
      <c r="D140" s="212"/>
    </row>
    <row r="141" spans="1:4" s="191" customFormat="1" x14ac:dyDescent="0.25">
      <c r="A141" s="192"/>
      <c r="C141" s="211"/>
      <c r="D141" s="212"/>
    </row>
    <row r="142" spans="1:4" s="191" customFormat="1" x14ac:dyDescent="0.25">
      <c r="A142" s="192"/>
      <c r="C142" s="211"/>
      <c r="D142" s="212"/>
    </row>
    <row r="143" spans="1:4" s="191" customFormat="1" x14ac:dyDescent="0.25">
      <c r="A143" s="192"/>
      <c r="C143" s="211"/>
      <c r="D143" s="212"/>
    </row>
    <row r="144" spans="1:4" s="191" customFormat="1" x14ac:dyDescent="0.25">
      <c r="A144" s="192"/>
      <c r="C144" s="211"/>
      <c r="D144" s="212"/>
    </row>
    <row r="145" spans="1:4" s="191" customFormat="1" x14ac:dyDescent="0.25">
      <c r="A145" s="192"/>
      <c r="C145" s="211"/>
      <c r="D145" s="212"/>
    </row>
    <row r="146" spans="1:4" s="191" customFormat="1" x14ac:dyDescent="0.25">
      <c r="A146" s="192"/>
      <c r="C146" s="211"/>
      <c r="D146" s="212"/>
    </row>
    <row r="147" spans="1:4" s="191" customFormat="1" x14ac:dyDescent="0.25">
      <c r="A147" s="192"/>
      <c r="C147" s="211"/>
      <c r="D147" s="212"/>
    </row>
    <row r="148" spans="1:4" s="191" customFormat="1" x14ac:dyDescent="0.25">
      <c r="A148" s="192"/>
      <c r="C148" s="211"/>
      <c r="D148" s="212"/>
    </row>
    <row r="149" spans="1:4" s="191" customFormat="1" x14ac:dyDescent="0.25">
      <c r="A149" s="192"/>
      <c r="C149" s="211"/>
      <c r="D149" s="212"/>
    </row>
    <row r="150" spans="1:4" s="191" customFormat="1" x14ac:dyDescent="0.25">
      <c r="A150" s="192"/>
      <c r="C150" s="211"/>
      <c r="D150" s="212"/>
    </row>
    <row r="151" spans="1:4" s="191" customFormat="1" x14ac:dyDescent="0.25">
      <c r="A151" s="192"/>
      <c r="C151" s="211"/>
      <c r="D151" s="212"/>
    </row>
    <row r="152" spans="1:4" s="191" customFormat="1" x14ac:dyDescent="0.25">
      <c r="A152" s="192"/>
      <c r="C152" s="211"/>
      <c r="D152" s="212"/>
    </row>
    <row r="153" spans="1:4" s="191" customFormat="1" x14ac:dyDescent="0.25">
      <c r="A153" s="192"/>
      <c r="C153" s="211"/>
      <c r="D153" s="212"/>
    </row>
    <row r="154" spans="1:4" s="191" customFormat="1" x14ac:dyDescent="0.25">
      <c r="A154" s="192"/>
      <c r="C154" s="211"/>
      <c r="D154" s="212"/>
    </row>
    <row r="155" spans="1:4" s="191" customFormat="1" x14ac:dyDescent="0.25">
      <c r="A155" s="192"/>
      <c r="C155" s="211"/>
      <c r="D155" s="212"/>
    </row>
    <row r="156" spans="1:4" s="191" customFormat="1" x14ac:dyDescent="0.25">
      <c r="A156" s="192"/>
      <c r="C156" s="211"/>
      <c r="D156" s="212"/>
    </row>
    <row r="157" spans="1:4" s="191" customFormat="1" x14ac:dyDescent="0.25">
      <c r="A157" s="192"/>
      <c r="C157" s="211"/>
      <c r="D157" s="212"/>
    </row>
    <row r="158" spans="1:4" s="191" customFormat="1" x14ac:dyDescent="0.25">
      <c r="A158" s="192"/>
      <c r="C158" s="211"/>
      <c r="D158" s="212"/>
    </row>
    <row r="159" spans="1:4" s="191" customFormat="1" x14ac:dyDescent="0.25">
      <c r="A159" s="192"/>
      <c r="C159" s="211"/>
      <c r="D159" s="212"/>
    </row>
    <row r="160" spans="1:4" s="191" customFormat="1" x14ac:dyDescent="0.25">
      <c r="A160" s="192"/>
      <c r="C160" s="211"/>
      <c r="D160" s="212"/>
    </row>
    <row r="161" spans="1:4" s="191" customFormat="1" x14ac:dyDescent="0.25">
      <c r="A161" s="192"/>
      <c r="C161" s="211"/>
      <c r="D161" s="212"/>
    </row>
    <row r="162" spans="1:4" s="191" customFormat="1" x14ac:dyDescent="0.25">
      <c r="A162" s="192"/>
      <c r="C162" s="211"/>
      <c r="D162" s="212"/>
    </row>
    <row r="163" spans="1:4" s="191" customFormat="1" x14ac:dyDescent="0.25">
      <c r="A163" s="192"/>
      <c r="C163" s="211"/>
      <c r="D163" s="212"/>
    </row>
    <row r="164" spans="1:4" s="191" customFormat="1" x14ac:dyDescent="0.25">
      <c r="A164" s="192"/>
      <c r="C164" s="211"/>
      <c r="D164" s="212"/>
    </row>
    <row r="165" spans="1:4" s="191" customFormat="1" x14ac:dyDescent="0.25">
      <c r="A165" s="192"/>
      <c r="C165" s="211"/>
      <c r="D165" s="212"/>
    </row>
    <row r="166" spans="1:4" s="191" customFormat="1" x14ac:dyDescent="0.25">
      <c r="A166" s="192"/>
      <c r="C166" s="211"/>
      <c r="D166" s="212"/>
    </row>
    <row r="167" spans="1:4" s="191" customFormat="1" x14ac:dyDescent="0.25">
      <c r="A167" s="192"/>
      <c r="C167" s="211"/>
      <c r="D167" s="212"/>
    </row>
    <row r="168" spans="1:4" s="191" customFormat="1" x14ac:dyDescent="0.25">
      <c r="A168" s="192"/>
      <c r="C168" s="211"/>
      <c r="D168" s="212"/>
    </row>
    <row r="169" spans="1:4" s="191" customFormat="1" x14ac:dyDescent="0.25">
      <c r="A169" s="192"/>
      <c r="C169" s="211"/>
      <c r="D169" s="212"/>
    </row>
    <row r="170" spans="1:4" s="191" customFormat="1" x14ac:dyDescent="0.25">
      <c r="A170" s="192"/>
      <c r="C170" s="211"/>
      <c r="D170" s="212"/>
    </row>
    <row r="171" spans="1:4" s="191" customFormat="1" x14ac:dyDescent="0.25">
      <c r="A171" s="192"/>
      <c r="C171" s="211"/>
      <c r="D171" s="212"/>
    </row>
    <row r="172" spans="1:4" s="191" customFormat="1" x14ac:dyDescent="0.25">
      <c r="A172" s="192"/>
      <c r="C172" s="211"/>
      <c r="D172" s="212"/>
    </row>
    <row r="173" spans="1:4" s="191" customFormat="1" x14ac:dyDescent="0.25">
      <c r="A173" s="192"/>
      <c r="C173" s="211"/>
      <c r="D173" s="212"/>
    </row>
    <row r="174" spans="1:4" s="191" customFormat="1" x14ac:dyDescent="0.25">
      <c r="A174" s="192"/>
      <c r="C174" s="211"/>
      <c r="D174" s="212"/>
    </row>
    <row r="175" spans="1:4" s="191" customFormat="1" x14ac:dyDescent="0.25">
      <c r="A175" s="192"/>
      <c r="C175" s="211"/>
      <c r="D175" s="212"/>
    </row>
    <row r="176" spans="1:4" s="191" customFormat="1" x14ac:dyDescent="0.25">
      <c r="A176" s="192"/>
      <c r="C176" s="211"/>
      <c r="D176" s="212"/>
    </row>
    <row r="177" spans="1:4" s="191" customFormat="1" x14ac:dyDescent="0.25">
      <c r="A177" s="192"/>
      <c r="C177" s="211"/>
      <c r="D177" s="212"/>
    </row>
    <row r="178" spans="1:4" s="191" customFormat="1" x14ac:dyDescent="0.25">
      <c r="A178" s="192"/>
      <c r="C178" s="211"/>
      <c r="D178" s="212"/>
    </row>
    <row r="179" spans="1:4" s="191" customFormat="1" x14ac:dyDescent="0.25">
      <c r="A179" s="192"/>
      <c r="C179" s="211"/>
      <c r="D179" s="212"/>
    </row>
    <row r="180" spans="1:4" s="191" customFormat="1" x14ac:dyDescent="0.25">
      <c r="A180" s="192"/>
      <c r="C180" s="211"/>
      <c r="D180" s="212"/>
    </row>
    <row r="181" spans="1:4" s="191" customFormat="1" x14ac:dyDescent="0.25">
      <c r="A181" s="192"/>
      <c r="C181" s="211"/>
      <c r="D181" s="212"/>
    </row>
    <row r="182" spans="1:4" s="191" customFormat="1" x14ac:dyDescent="0.25">
      <c r="A182" s="192"/>
      <c r="C182" s="211"/>
      <c r="D182" s="212"/>
    </row>
    <row r="183" spans="1:4" s="191" customFormat="1" x14ac:dyDescent="0.25">
      <c r="A183" s="192"/>
      <c r="C183" s="211"/>
      <c r="D183" s="212"/>
    </row>
    <row r="184" spans="1:4" s="191" customFormat="1" x14ac:dyDescent="0.25">
      <c r="A184" s="192"/>
      <c r="C184" s="211"/>
      <c r="D184" s="212"/>
    </row>
    <row r="185" spans="1:4" s="191" customFormat="1" x14ac:dyDescent="0.25">
      <c r="A185" s="192"/>
      <c r="C185" s="211"/>
      <c r="D185" s="212"/>
    </row>
    <row r="186" spans="1:4" s="191" customFormat="1" x14ac:dyDescent="0.25">
      <c r="A186" s="192"/>
      <c r="C186" s="211"/>
      <c r="D186" s="212"/>
    </row>
    <row r="187" spans="1:4" s="191" customFormat="1" x14ac:dyDescent="0.25">
      <c r="A187" s="192"/>
      <c r="C187" s="211"/>
      <c r="D187" s="212"/>
    </row>
    <row r="188" spans="1:4" s="191" customFormat="1" x14ac:dyDescent="0.25">
      <c r="A188" s="192"/>
      <c r="C188" s="211"/>
      <c r="D188" s="212"/>
    </row>
    <row r="189" spans="1:4" s="191" customFormat="1" x14ac:dyDescent="0.25">
      <c r="A189" s="192"/>
      <c r="C189" s="211"/>
      <c r="D189" s="212"/>
    </row>
    <row r="190" spans="1:4" s="191" customFormat="1" x14ac:dyDescent="0.25">
      <c r="A190" s="192"/>
      <c r="C190" s="211"/>
      <c r="D190" s="212"/>
    </row>
    <row r="191" spans="1:4" s="191" customFormat="1" x14ac:dyDescent="0.25">
      <c r="A191" s="192"/>
      <c r="C191" s="211"/>
      <c r="D191" s="212"/>
    </row>
    <row r="192" spans="1:4" s="191" customFormat="1" x14ac:dyDescent="0.25">
      <c r="A192" s="192"/>
      <c r="C192" s="211"/>
      <c r="D192" s="212"/>
    </row>
    <row r="193" spans="1:4" s="191" customFormat="1" x14ac:dyDescent="0.25">
      <c r="A193" s="192"/>
      <c r="C193" s="211"/>
      <c r="D193" s="212"/>
    </row>
    <row r="194" spans="1:4" s="191" customFormat="1" x14ac:dyDescent="0.25">
      <c r="A194" s="192"/>
      <c r="C194" s="211"/>
      <c r="D194" s="212"/>
    </row>
    <row r="195" spans="1:4" s="191" customFormat="1" x14ac:dyDescent="0.25">
      <c r="A195" s="192"/>
      <c r="C195" s="211"/>
      <c r="D195" s="212"/>
    </row>
    <row r="196" spans="1:4" s="191" customFormat="1" x14ac:dyDescent="0.25">
      <c r="A196" s="192"/>
      <c r="C196" s="211"/>
      <c r="D196" s="212"/>
    </row>
    <row r="197" spans="1:4" s="191" customFormat="1" x14ac:dyDescent="0.25">
      <c r="A197" s="192"/>
      <c r="C197" s="211"/>
      <c r="D197" s="212"/>
    </row>
    <row r="198" spans="1:4" s="191" customFormat="1" x14ac:dyDescent="0.25">
      <c r="A198" s="192"/>
      <c r="C198" s="211"/>
      <c r="D198" s="212"/>
    </row>
    <row r="199" spans="1:4" s="191" customFormat="1" x14ac:dyDescent="0.25">
      <c r="A199" s="192"/>
      <c r="C199" s="211"/>
      <c r="D199" s="212"/>
    </row>
    <row r="200" spans="1:4" s="191" customFormat="1" x14ac:dyDescent="0.25">
      <c r="A200" s="192"/>
      <c r="C200" s="211"/>
      <c r="D200" s="212"/>
    </row>
    <row r="201" spans="1:4" s="191" customFormat="1" x14ac:dyDescent="0.25">
      <c r="A201" s="192"/>
      <c r="C201" s="211"/>
      <c r="D201" s="212"/>
    </row>
    <row r="202" spans="1:4" s="191" customFormat="1" x14ac:dyDescent="0.25">
      <c r="A202" s="192"/>
      <c r="C202" s="211"/>
      <c r="D202" s="212"/>
    </row>
    <row r="203" spans="1:4" s="191" customFormat="1" x14ac:dyDescent="0.25">
      <c r="A203" s="192"/>
      <c r="C203" s="211"/>
      <c r="D203" s="212"/>
    </row>
    <row r="204" spans="1:4" s="191" customFormat="1" x14ac:dyDescent="0.25">
      <c r="A204" s="192"/>
      <c r="C204" s="211"/>
      <c r="D204" s="212"/>
    </row>
    <row r="205" spans="1:4" s="191" customFormat="1" x14ac:dyDescent="0.25">
      <c r="A205" s="192"/>
      <c r="C205" s="211"/>
      <c r="D205" s="212"/>
    </row>
    <row r="206" spans="1:4" s="191" customFormat="1" x14ac:dyDescent="0.25">
      <c r="A206" s="192"/>
      <c r="C206" s="211"/>
      <c r="D206" s="212"/>
    </row>
    <row r="207" spans="1:4" s="191" customFormat="1" x14ac:dyDescent="0.25">
      <c r="A207" s="192"/>
      <c r="C207" s="211"/>
      <c r="D207" s="212"/>
    </row>
    <row r="208" spans="1:4" s="191" customFormat="1" x14ac:dyDescent="0.25">
      <c r="A208" s="192"/>
      <c r="C208" s="211"/>
      <c r="D208" s="212"/>
    </row>
    <row r="209" spans="1:4" s="191" customFormat="1" x14ac:dyDescent="0.25">
      <c r="A209" s="192"/>
      <c r="C209" s="211"/>
      <c r="D209" s="212"/>
    </row>
    <row r="210" spans="1:4" s="191" customFormat="1" x14ac:dyDescent="0.25">
      <c r="A210" s="192"/>
      <c r="C210" s="211"/>
      <c r="D210" s="212"/>
    </row>
    <row r="211" spans="1:4" s="191" customFormat="1" x14ac:dyDescent="0.25">
      <c r="A211" s="192"/>
      <c r="C211" s="211"/>
      <c r="D211" s="212"/>
    </row>
    <row r="212" spans="1:4" s="191" customFormat="1" x14ac:dyDescent="0.25">
      <c r="A212" s="192"/>
      <c r="C212" s="211"/>
      <c r="D212" s="212"/>
    </row>
    <row r="213" spans="1:4" s="191" customFormat="1" x14ac:dyDescent="0.25">
      <c r="A213" s="192"/>
      <c r="C213" s="211"/>
      <c r="D213" s="212"/>
    </row>
    <row r="214" spans="1:4" s="191" customFormat="1" x14ac:dyDescent="0.25">
      <c r="A214" s="192"/>
      <c r="C214" s="211"/>
      <c r="D214" s="212"/>
    </row>
    <row r="215" spans="1:4" s="191" customFormat="1" x14ac:dyDescent="0.25">
      <c r="A215" s="192"/>
      <c r="C215" s="211"/>
      <c r="D215" s="212"/>
    </row>
    <row r="216" spans="1:4" s="191" customFormat="1" x14ac:dyDescent="0.25">
      <c r="A216" s="192"/>
      <c r="C216" s="211"/>
      <c r="D216" s="212"/>
    </row>
    <row r="217" spans="1:4" s="191" customFormat="1" x14ac:dyDescent="0.25">
      <c r="A217" s="192"/>
      <c r="C217" s="211"/>
      <c r="D217" s="212"/>
    </row>
    <row r="218" spans="1:4" s="191" customFormat="1" x14ac:dyDescent="0.25">
      <c r="A218" s="192"/>
      <c r="C218" s="211"/>
      <c r="D218" s="212"/>
    </row>
    <row r="219" spans="1:4" s="191" customFormat="1" x14ac:dyDescent="0.25">
      <c r="A219" s="192"/>
      <c r="C219" s="211"/>
      <c r="D219" s="212"/>
    </row>
    <row r="220" spans="1:4" s="191" customFormat="1" x14ac:dyDescent="0.25">
      <c r="A220" s="192"/>
      <c r="C220" s="211"/>
      <c r="D220" s="212"/>
    </row>
    <row r="221" spans="1:4" s="191" customFormat="1" x14ac:dyDescent="0.25">
      <c r="A221" s="192"/>
      <c r="C221" s="211"/>
      <c r="D221" s="212"/>
    </row>
    <row r="222" spans="1:4" s="191" customFormat="1" x14ac:dyDescent="0.25">
      <c r="A222" s="192"/>
      <c r="C222" s="211"/>
      <c r="D222" s="212"/>
    </row>
    <row r="223" spans="1:4" s="191" customFormat="1" x14ac:dyDescent="0.25">
      <c r="A223" s="192"/>
      <c r="C223" s="211"/>
      <c r="D223" s="212"/>
    </row>
    <row r="224" spans="1:4" s="191" customFormat="1" x14ac:dyDescent="0.25">
      <c r="A224" s="192"/>
      <c r="C224" s="211"/>
      <c r="D224" s="212"/>
    </row>
    <row r="225" spans="1:4" s="191" customFormat="1" x14ac:dyDescent="0.25">
      <c r="A225" s="192"/>
      <c r="C225" s="211"/>
      <c r="D225" s="212"/>
    </row>
    <row r="226" spans="1:4" s="191" customFormat="1" x14ac:dyDescent="0.25">
      <c r="A226" s="192"/>
      <c r="C226" s="211"/>
      <c r="D226" s="212"/>
    </row>
    <row r="227" spans="1:4" s="191" customFormat="1" x14ac:dyDescent="0.25">
      <c r="A227" s="192"/>
      <c r="C227" s="211"/>
      <c r="D227" s="212"/>
    </row>
    <row r="228" spans="1:4" s="191" customFormat="1" x14ac:dyDescent="0.25">
      <c r="A228" s="192"/>
      <c r="C228" s="211"/>
      <c r="D228" s="212"/>
    </row>
    <row r="229" spans="1:4" s="191" customFormat="1" x14ac:dyDescent="0.25">
      <c r="A229" s="192"/>
      <c r="C229" s="211"/>
      <c r="D229" s="212"/>
    </row>
    <row r="230" spans="1:4" s="191" customFormat="1" x14ac:dyDescent="0.25">
      <c r="A230" s="192"/>
      <c r="C230" s="211"/>
      <c r="D230" s="212"/>
    </row>
    <row r="231" spans="1:4" s="191" customFormat="1" x14ac:dyDescent="0.25">
      <c r="A231" s="192"/>
      <c r="C231" s="211"/>
      <c r="D231" s="212"/>
    </row>
    <row r="232" spans="1:4" s="191" customFormat="1" x14ac:dyDescent="0.25">
      <c r="A232" s="192"/>
      <c r="C232" s="211"/>
      <c r="D232" s="212"/>
    </row>
    <row r="233" spans="1:4" s="191" customFormat="1" x14ac:dyDescent="0.25">
      <c r="A233" s="192"/>
      <c r="C233" s="211"/>
      <c r="D233" s="212"/>
    </row>
    <row r="234" spans="1:4" s="191" customFormat="1" x14ac:dyDescent="0.25">
      <c r="A234" s="192"/>
      <c r="C234" s="211"/>
      <c r="D234" s="212"/>
    </row>
    <row r="235" spans="1:4" s="191" customFormat="1" x14ac:dyDescent="0.25">
      <c r="A235" s="192"/>
      <c r="C235" s="211"/>
      <c r="D235" s="212"/>
    </row>
    <row r="236" spans="1:4" s="191" customFormat="1" x14ac:dyDescent="0.25">
      <c r="A236" s="192"/>
      <c r="C236" s="211"/>
      <c r="D236" s="212"/>
    </row>
    <row r="237" spans="1:4" s="191" customFormat="1" x14ac:dyDescent="0.25">
      <c r="A237" s="192"/>
      <c r="C237" s="211"/>
      <c r="D237" s="212"/>
    </row>
    <row r="238" spans="1:4" s="191" customFormat="1" x14ac:dyDescent="0.25">
      <c r="A238" s="192"/>
      <c r="C238" s="211"/>
      <c r="D238" s="212"/>
    </row>
    <row r="239" spans="1:4" s="191" customFormat="1" x14ac:dyDescent="0.25">
      <c r="A239" s="192"/>
      <c r="C239" s="211"/>
      <c r="D239" s="212"/>
    </row>
    <row r="240" spans="1:4" s="191" customFormat="1" x14ac:dyDescent="0.25">
      <c r="A240" s="192"/>
      <c r="C240" s="211"/>
      <c r="D240" s="212"/>
    </row>
    <row r="241" spans="1:4" s="191" customFormat="1" x14ac:dyDescent="0.25">
      <c r="A241" s="192"/>
      <c r="C241" s="211"/>
      <c r="D241" s="212"/>
    </row>
    <row r="242" spans="1:4" s="191" customFormat="1" x14ac:dyDescent="0.25">
      <c r="A242" s="192"/>
      <c r="C242" s="211"/>
      <c r="D242" s="212"/>
    </row>
    <row r="243" spans="1:4" s="191" customFormat="1" x14ac:dyDescent="0.25">
      <c r="A243" s="192"/>
      <c r="C243" s="211"/>
      <c r="D243" s="212"/>
    </row>
    <row r="244" spans="1:4" s="191" customFormat="1" x14ac:dyDescent="0.25">
      <c r="A244" s="192"/>
      <c r="C244" s="211"/>
      <c r="D244" s="212"/>
    </row>
    <row r="245" spans="1:4" s="191" customFormat="1" x14ac:dyDescent="0.25">
      <c r="A245" s="192"/>
      <c r="C245" s="211"/>
      <c r="D245" s="212"/>
    </row>
    <row r="246" spans="1:4" s="191" customFormat="1" x14ac:dyDescent="0.25">
      <c r="A246" s="192"/>
      <c r="C246" s="211"/>
      <c r="D246" s="212"/>
    </row>
    <row r="247" spans="1:4" s="191" customFormat="1" x14ac:dyDescent="0.25">
      <c r="A247" s="192"/>
      <c r="C247" s="211"/>
      <c r="D247" s="212"/>
    </row>
    <row r="248" spans="1:4" s="191" customFormat="1" x14ac:dyDescent="0.25">
      <c r="A248" s="192"/>
      <c r="C248" s="211"/>
      <c r="D248" s="212"/>
    </row>
    <row r="249" spans="1:4" s="191" customFormat="1" x14ac:dyDescent="0.25">
      <c r="A249" s="192"/>
      <c r="C249" s="211"/>
      <c r="D249" s="212"/>
    </row>
    <row r="250" spans="1:4" s="191" customFormat="1" x14ac:dyDescent="0.25">
      <c r="A250" s="192"/>
      <c r="C250" s="211"/>
      <c r="D250" s="212"/>
    </row>
    <row r="251" spans="1:4" s="191" customFormat="1" x14ac:dyDescent="0.25">
      <c r="A251" s="192"/>
      <c r="C251" s="211"/>
      <c r="D251" s="212"/>
    </row>
    <row r="252" spans="1:4" s="191" customFormat="1" x14ac:dyDescent="0.25">
      <c r="A252" s="192"/>
      <c r="C252" s="211"/>
      <c r="D252" s="212"/>
    </row>
    <row r="253" spans="1:4" s="191" customFormat="1" x14ac:dyDescent="0.25">
      <c r="A253" s="192"/>
      <c r="C253" s="211"/>
      <c r="D253" s="212"/>
    </row>
    <row r="254" spans="1:4" s="191" customFormat="1" x14ac:dyDescent="0.25">
      <c r="A254" s="192"/>
      <c r="C254" s="211"/>
      <c r="D254" s="212"/>
    </row>
  </sheetData>
  <mergeCells count="44">
    <mergeCell ref="B50:AJ50"/>
    <mergeCell ref="B41:AJ41"/>
    <mergeCell ref="B38:AJ38"/>
    <mergeCell ref="B35:AJ35"/>
    <mergeCell ref="B32:AI32"/>
    <mergeCell ref="B11:E11"/>
    <mergeCell ref="B14:E14"/>
    <mergeCell ref="B65:D65"/>
    <mergeCell ref="J9:L9"/>
    <mergeCell ref="M9:O9"/>
    <mergeCell ref="B17:AJ17"/>
    <mergeCell ref="B20:AJ20"/>
    <mergeCell ref="B23:AJ23"/>
    <mergeCell ref="B26:AJ26"/>
    <mergeCell ref="B29:AJ29"/>
    <mergeCell ref="B53:AJ53"/>
    <mergeCell ref="B44:AJ44"/>
    <mergeCell ref="B56:AJ56"/>
    <mergeCell ref="B59:AJ59"/>
    <mergeCell ref="B62:AJ62"/>
    <mergeCell ref="B47:AJ47"/>
    <mergeCell ref="E9:I9"/>
    <mergeCell ref="AC9:AG9"/>
    <mergeCell ref="AH9:AJ9"/>
    <mergeCell ref="P9:R9"/>
    <mergeCell ref="S9:V9"/>
    <mergeCell ref="W9:Y9"/>
    <mergeCell ref="Z9:AB9"/>
    <mergeCell ref="E7:AJ7"/>
    <mergeCell ref="A5:AJ5"/>
    <mergeCell ref="A1:J1"/>
    <mergeCell ref="AA1:AJ1"/>
    <mergeCell ref="A2:J2"/>
    <mergeCell ref="AA2:AJ2"/>
    <mergeCell ref="A4:AJ4"/>
    <mergeCell ref="A6:A10"/>
    <mergeCell ref="B6:B10"/>
    <mergeCell ref="C6:C10"/>
    <mergeCell ref="D6:D10"/>
    <mergeCell ref="E6:AJ6"/>
    <mergeCell ref="E8:R8"/>
    <mergeCell ref="S8:AB8"/>
    <mergeCell ref="AC8:AG8"/>
    <mergeCell ref="AH8:AJ8"/>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B1" workbookViewId="0">
      <selection activeCell="B15" sqref="B15"/>
    </sheetView>
  </sheetViews>
  <sheetFormatPr defaultRowHeight="15" x14ac:dyDescent="0.25"/>
  <cols>
    <col min="1" max="1" width="5.140625" customWidth="1"/>
    <col min="2" max="2" width="21.7109375" customWidth="1"/>
    <col min="3" max="15" width="7.28515625" customWidth="1"/>
    <col min="16" max="16" width="5.85546875" customWidth="1"/>
    <col min="17" max="17" width="66" customWidth="1"/>
  </cols>
  <sheetData>
    <row r="1" spans="1:17" x14ac:dyDescent="0.25">
      <c r="A1" s="264" t="s">
        <v>371</v>
      </c>
      <c r="B1" s="264"/>
      <c r="C1" s="2"/>
      <c r="D1" s="2"/>
      <c r="E1" s="2"/>
      <c r="F1" s="2"/>
      <c r="G1" s="2"/>
      <c r="H1" s="2"/>
      <c r="I1" s="2"/>
      <c r="J1" s="2"/>
      <c r="K1" s="2"/>
      <c r="M1" s="16"/>
      <c r="N1" s="265" t="s">
        <v>20</v>
      </c>
      <c r="O1" s="265"/>
    </row>
    <row r="2" spans="1:17" x14ac:dyDescent="0.25">
      <c r="A2" s="264" t="s">
        <v>372</v>
      </c>
      <c r="B2" s="264"/>
      <c r="C2" s="64"/>
      <c r="D2" s="64"/>
      <c r="E2" s="64"/>
      <c r="F2" s="64"/>
      <c r="G2" s="64"/>
      <c r="H2" s="64"/>
      <c r="I2" s="64"/>
      <c r="J2" s="64"/>
      <c r="K2" s="64"/>
      <c r="M2" s="63"/>
      <c r="N2" s="63"/>
      <c r="O2" s="63"/>
    </row>
    <row r="3" spans="1:17" ht="48.75" customHeight="1" x14ac:dyDescent="0.25">
      <c r="A3" s="246" t="s">
        <v>499</v>
      </c>
      <c r="B3" s="246"/>
      <c r="C3" s="246"/>
      <c r="D3" s="246"/>
      <c r="E3" s="246"/>
      <c r="F3" s="246"/>
      <c r="G3" s="246"/>
      <c r="H3" s="246"/>
      <c r="I3" s="246"/>
      <c r="J3" s="246"/>
      <c r="K3" s="246"/>
      <c r="L3" s="246"/>
      <c r="M3" s="246"/>
      <c r="N3" s="246"/>
      <c r="O3" s="246"/>
    </row>
    <row r="4" spans="1:17" ht="10.5" customHeight="1" x14ac:dyDescent="0.25">
      <c r="C4" s="247"/>
      <c r="D4" s="247"/>
      <c r="E4" s="247"/>
      <c r="F4" s="247"/>
      <c r="G4" s="247"/>
      <c r="H4" s="247"/>
      <c r="I4" s="247"/>
      <c r="J4" s="247"/>
      <c r="K4" s="247"/>
      <c r="L4" s="247"/>
      <c r="M4" s="247"/>
    </row>
    <row r="5" spans="1:17" s="1" customFormat="1" ht="24" customHeight="1" x14ac:dyDescent="0.2">
      <c r="A5" s="249" t="s">
        <v>15</v>
      </c>
      <c r="B5" s="249" t="s">
        <v>180</v>
      </c>
      <c r="C5" s="248" t="s">
        <v>2</v>
      </c>
      <c r="D5" s="248"/>
      <c r="E5" s="248"/>
      <c r="F5" s="248" t="s">
        <v>13</v>
      </c>
      <c r="G5" s="248"/>
      <c r="H5" s="248"/>
      <c r="I5" s="248"/>
      <c r="J5" s="248" t="s">
        <v>3</v>
      </c>
      <c r="K5" s="248"/>
      <c r="L5" s="248"/>
      <c r="M5" s="249" t="s">
        <v>11</v>
      </c>
      <c r="N5" s="249" t="s">
        <v>12</v>
      </c>
      <c r="O5" s="249" t="s">
        <v>65</v>
      </c>
      <c r="P5" s="263" t="s">
        <v>414</v>
      </c>
      <c r="Q5" s="263" t="s">
        <v>511</v>
      </c>
    </row>
    <row r="6" spans="1:17" s="1" customFormat="1" ht="14.25" x14ac:dyDescent="0.2">
      <c r="A6" s="250"/>
      <c r="B6" s="250"/>
      <c r="C6" s="248" t="s">
        <v>4</v>
      </c>
      <c r="D6" s="256" t="s">
        <v>5</v>
      </c>
      <c r="E6" s="256"/>
      <c r="F6" s="248" t="s">
        <v>4</v>
      </c>
      <c r="G6" s="253" t="s">
        <v>5</v>
      </c>
      <c r="H6" s="254"/>
      <c r="I6" s="255"/>
      <c r="J6" s="248" t="s">
        <v>4</v>
      </c>
      <c r="K6" s="256" t="s">
        <v>5</v>
      </c>
      <c r="L6" s="256"/>
      <c r="M6" s="250"/>
      <c r="N6" s="250"/>
      <c r="O6" s="250"/>
      <c r="P6" s="263"/>
      <c r="Q6" s="263"/>
    </row>
    <row r="7" spans="1:17" s="1" customFormat="1" ht="75.75" customHeight="1" x14ac:dyDescent="0.2">
      <c r="A7" s="251"/>
      <c r="B7" s="251"/>
      <c r="C7" s="248"/>
      <c r="D7" s="27" t="s">
        <v>6</v>
      </c>
      <c r="E7" s="27" t="s">
        <v>7</v>
      </c>
      <c r="F7" s="248"/>
      <c r="G7" s="167" t="s">
        <v>14</v>
      </c>
      <c r="H7" s="27" t="s">
        <v>8</v>
      </c>
      <c r="I7" s="27" t="s">
        <v>9</v>
      </c>
      <c r="J7" s="248"/>
      <c r="K7" s="27" t="s">
        <v>10</v>
      </c>
      <c r="L7" s="27" t="s">
        <v>185</v>
      </c>
      <c r="M7" s="251"/>
      <c r="N7" s="251"/>
      <c r="O7" s="251"/>
      <c r="P7" s="263"/>
      <c r="Q7" s="263"/>
    </row>
    <row r="8" spans="1:17"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4"/>
      <c r="Q8" s="84"/>
    </row>
    <row r="9" spans="1:17" ht="33" customHeight="1" x14ac:dyDescent="0.25">
      <c r="A9" s="6"/>
      <c r="B9" s="5" t="s">
        <v>190</v>
      </c>
      <c r="C9" s="5">
        <f>F9+J9+M9</f>
        <v>206</v>
      </c>
      <c r="D9" s="75">
        <v>14</v>
      </c>
      <c r="E9" s="75">
        <v>192</v>
      </c>
      <c r="F9" s="5">
        <f>G9+H9+I9</f>
        <v>194</v>
      </c>
      <c r="G9" s="75">
        <v>191</v>
      </c>
      <c r="H9" s="75">
        <v>2</v>
      </c>
      <c r="I9" s="76">
        <v>1</v>
      </c>
      <c r="J9" s="5">
        <f>K9+L9</f>
        <v>11</v>
      </c>
      <c r="K9" s="75">
        <v>11</v>
      </c>
      <c r="L9" s="76">
        <v>0</v>
      </c>
      <c r="M9" s="75">
        <v>1</v>
      </c>
      <c r="N9" s="75">
        <v>7</v>
      </c>
      <c r="O9" s="5">
        <v>308</v>
      </c>
      <c r="P9" s="5"/>
      <c r="Q9" s="240" t="s">
        <v>512</v>
      </c>
    </row>
    <row r="10" spans="1:17" ht="25.5" customHeight="1" x14ac:dyDescent="0.25">
      <c r="A10" s="6">
        <v>2</v>
      </c>
      <c r="B10" s="5" t="s">
        <v>191</v>
      </c>
      <c r="C10" s="5">
        <f>F10+J10+M10</f>
        <v>373</v>
      </c>
      <c r="D10" s="75">
        <v>25</v>
      </c>
      <c r="E10" s="75">
        <v>348</v>
      </c>
      <c r="F10" s="5">
        <f t="shared" ref="F10:F24" si="0">G10+H10+I10</f>
        <v>352</v>
      </c>
      <c r="G10" s="75">
        <v>352</v>
      </c>
      <c r="H10" s="75">
        <v>0</v>
      </c>
      <c r="I10" s="76">
        <v>0</v>
      </c>
      <c r="J10" s="5">
        <f t="shared" ref="J10:J24" si="1">K10+L10</f>
        <v>15</v>
      </c>
      <c r="K10" s="75">
        <v>14</v>
      </c>
      <c r="L10" s="76">
        <v>1</v>
      </c>
      <c r="M10" s="75">
        <v>6</v>
      </c>
      <c r="N10" s="75">
        <v>0</v>
      </c>
      <c r="O10" s="5">
        <v>688</v>
      </c>
      <c r="P10" s="5"/>
      <c r="Q10" s="84"/>
    </row>
    <row r="11" spans="1:17" ht="25.5" customHeight="1" x14ac:dyDescent="0.25">
      <c r="A11" s="6">
        <v>3</v>
      </c>
      <c r="B11" s="5" t="s">
        <v>192</v>
      </c>
      <c r="C11" s="5">
        <f t="shared" ref="C11:C24" si="2">F11+J11+M11</f>
        <v>205</v>
      </c>
      <c r="D11" s="75">
        <v>37</v>
      </c>
      <c r="E11" s="75">
        <v>168</v>
      </c>
      <c r="F11" s="5">
        <f t="shared" si="0"/>
        <v>175</v>
      </c>
      <c r="G11" s="75">
        <v>171</v>
      </c>
      <c r="H11" s="75">
        <v>4</v>
      </c>
      <c r="I11" s="76">
        <v>0</v>
      </c>
      <c r="J11" s="5">
        <f t="shared" si="1"/>
        <v>27</v>
      </c>
      <c r="K11" s="75">
        <v>26</v>
      </c>
      <c r="L11" s="76">
        <v>1</v>
      </c>
      <c r="M11" s="75">
        <v>3</v>
      </c>
      <c r="N11" s="75">
        <v>14</v>
      </c>
      <c r="O11" s="5">
        <v>231</v>
      </c>
      <c r="P11" s="5"/>
      <c r="Q11" s="84"/>
    </row>
    <row r="12" spans="1:17" ht="25.5" customHeight="1" x14ac:dyDescent="0.25">
      <c r="A12" s="6">
        <v>4</v>
      </c>
      <c r="B12" s="5" t="s">
        <v>193</v>
      </c>
      <c r="C12" s="5">
        <f t="shared" si="2"/>
        <v>394</v>
      </c>
      <c r="D12" s="75">
        <v>26</v>
      </c>
      <c r="E12" s="75">
        <v>368</v>
      </c>
      <c r="F12" s="5">
        <f t="shared" si="0"/>
        <v>367</v>
      </c>
      <c r="G12" s="75">
        <v>365</v>
      </c>
      <c r="H12" s="75">
        <v>2</v>
      </c>
      <c r="I12" s="76">
        <v>0</v>
      </c>
      <c r="J12" s="5">
        <f t="shared" si="1"/>
        <v>26</v>
      </c>
      <c r="K12" s="75">
        <v>26</v>
      </c>
      <c r="L12" s="76">
        <v>0</v>
      </c>
      <c r="M12" s="75">
        <v>1</v>
      </c>
      <c r="N12" s="75">
        <v>11</v>
      </c>
      <c r="O12" s="5">
        <v>101</v>
      </c>
      <c r="P12" s="5"/>
      <c r="Q12" s="84"/>
    </row>
    <row r="13" spans="1:17" ht="25.5" customHeight="1" x14ac:dyDescent="0.25">
      <c r="A13" s="6">
        <v>5</v>
      </c>
      <c r="B13" s="5" t="s">
        <v>194</v>
      </c>
      <c r="C13" s="5">
        <f t="shared" si="2"/>
        <v>401</v>
      </c>
      <c r="D13" s="75">
        <v>7</v>
      </c>
      <c r="E13" s="75">
        <v>394</v>
      </c>
      <c r="F13" s="5">
        <f t="shared" si="0"/>
        <v>398</v>
      </c>
      <c r="G13" s="75">
        <v>397</v>
      </c>
      <c r="H13" s="75">
        <v>1</v>
      </c>
      <c r="I13" s="76">
        <v>0</v>
      </c>
      <c r="J13" s="5">
        <f t="shared" si="1"/>
        <v>3</v>
      </c>
      <c r="K13" s="75">
        <v>3</v>
      </c>
      <c r="L13" s="76">
        <v>0</v>
      </c>
      <c r="M13" s="75">
        <v>0</v>
      </c>
      <c r="N13" s="75">
        <v>1</v>
      </c>
      <c r="O13" s="5">
        <v>884</v>
      </c>
      <c r="P13" s="5"/>
      <c r="Q13" s="84"/>
    </row>
    <row r="14" spans="1:17" ht="25.5" customHeight="1" x14ac:dyDescent="0.25">
      <c r="A14" s="6">
        <v>6</v>
      </c>
      <c r="B14" s="5" t="s">
        <v>195</v>
      </c>
      <c r="C14" s="5">
        <f t="shared" si="2"/>
        <v>372</v>
      </c>
      <c r="D14" s="75">
        <v>31</v>
      </c>
      <c r="E14" s="75">
        <v>341</v>
      </c>
      <c r="F14" s="5">
        <f t="shared" si="0"/>
        <v>353</v>
      </c>
      <c r="G14" s="75">
        <v>345</v>
      </c>
      <c r="H14" s="75">
        <v>8</v>
      </c>
      <c r="I14" s="76">
        <v>0</v>
      </c>
      <c r="J14" s="5">
        <f t="shared" si="1"/>
        <v>19</v>
      </c>
      <c r="K14" s="75">
        <v>19</v>
      </c>
      <c r="L14" s="76">
        <v>0</v>
      </c>
      <c r="M14" s="75">
        <v>0</v>
      </c>
      <c r="N14" s="75">
        <v>7</v>
      </c>
      <c r="O14" s="5">
        <v>217</v>
      </c>
      <c r="P14" s="5"/>
      <c r="Q14" s="84"/>
    </row>
    <row r="15" spans="1:17" ht="25.5" customHeight="1" x14ac:dyDescent="0.25">
      <c r="A15" s="6">
        <v>7</v>
      </c>
      <c r="B15" s="5" t="s">
        <v>196</v>
      </c>
      <c r="C15" s="5">
        <f t="shared" si="2"/>
        <v>61</v>
      </c>
      <c r="D15" s="75">
        <v>6</v>
      </c>
      <c r="E15" s="75">
        <v>55</v>
      </c>
      <c r="F15" s="5">
        <f t="shared" si="0"/>
        <v>56</v>
      </c>
      <c r="G15" s="75">
        <v>56</v>
      </c>
      <c r="H15" s="75">
        <v>0</v>
      </c>
      <c r="I15" s="76">
        <v>0</v>
      </c>
      <c r="J15" s="5">
        <f t="shared" si="1"/>
        <v>2</v>
      </c>
      <c r="K15" s="75">
        <v>2</v>
      </c>
      <c r="L15" s="76">
        <v>0</v>
      </c>
      <c r="M15" s="75">
        <v>3</v>
      </c>
      <c r="N15" s="75">
        <v>2</v>
      </c>
      <c r="O15" s="5">
        <v>36</v>
      </c>
      <c r="P15" s="5"/>
      <c r="Q15" s="84"/>
    </row>
    <row r="16" spans="1:17" ht="25.5" customHeight="1" x14ac:dyDescent="0.25">
      <c r="A16" s="6">
        <v>8</v>
      </c>
      <c r="B16" s="5" t="s">
        <v>197</v>
      </c>
      <c r="C16" s="5">
        <f t="shared" si="2"/>
        <v>424</v>
      </c>
      <c r="D16" s="75">
        <v>12</v>
      </c>
      <c r="E16" s="75">
        <v>412</v>
      </c>
      <c r="F16" s="5">
        <f t="shared" si="0"/>
        <v>416</v>
      </c>
      <c r="G16" s="75">
        <v>411</v>
      </c>
      <c r="H16" s="75">
        <v>5</v>
      </c>
      <c r="I16" s="76">
        <v>0</v>
      </c>
      <c r="J16" s="5">
        <f t="shared" si="1"/>
        <v>7</v>
      </c>
      <c r="K16" s="75">
        <v>4</v>
      </c>
      <c r="L16" s="76">
        <v>3</v>
      </c>
      <c r="M16" s="75">
        <v>1</v>
      </c>
      <c r="N16" s="75">
        <v>21</v>
      </c>
      <c r="O16" s="5">
        <v>655</v>
      </c>
      <c r="P16" s="5"/>
      <c r="Q16" s="84"/>
    </row>
    <row r="17" spans="1:17" ht="25.5" customHeight="1" x14ac:dyDescent="0.25">
      <c r="A17" s="6">
        <v>9</v>
      </c>
      <c r="B17" s="5" t="s">
        <v>198</v>
      </c>
      <c r="C17" s="5">
        <f t="shared" si="2"/>
        <v>169</v>
      </c>
      <c r="D17" s="75">
        <v>10</v>
      </c>
      <c r="E17" s="75">
        <v>159</v>
      </c>
      <c r="F17" s="5">
        <f t="shared" si="0"/>
        <v>159</v>
      </c>
      <c r="G17" s="75">
        <v>149</v>
      </c>
      <c r="H17" s="75">
        <v>10</v>
      </c>
      <c r="I17" s="76">
        <v>0</v>
      </c>
      <c r="J17" s="5">
        <f t="shared" si="1"/>
        <v>9</v>
      </c>
      <c r="K17" s="75">
        <v>9</v>
      </c>
      <c r="L17" s="76">
        <v>0</v>
      </c>
      <c r="M17" s="75">
        <v>1</v>
      </c>
      <c r="N17" s="75">
        <v>6</v>
      </c>
      <c r="O17" s="5">
        <v>370</v>
      </c>
      <c r="P17" s="5"/>
      <c r="Q17" s="84"/>
    </row>
    <row r="18" spans="1:17" ht="25.5" customHeight="1" x14ac:dyDescent="0.25">
      <c r="A18" s="6">
        <v>10</v>
      </c>
      <c r="B18" s="5" t="s">
        <v>199</v>
      </c>
      <c r="C18" s="5">
        <f t="shared" si="2"/>
        <v>244</v>
      </c>
      <c r="D18" s="75">
        <v>11</v>
      </c>
      <c r="E18" s="75">
        <v>233</v>
      </c>
      <c r="F18" s="5">
        <f t="shared" si="0"/>
        <v>239</v>
      </c>
      <c r="G18" s="75">
        <v>238</v>
      </c>
      <c r="H18" s="75">
        <v>1</v>
      </c>
      <c r="I18" s="76">
        <v>0</v>
      </c>
      <c r="J18" s="5">
        <f t="shared" si="1"/>
        <v>5</v>
      </c>
      <c r="K18" s="75">
        <v>5</v>
      </c>
      <c r="L18" s="76">
        <v>0</v>
      </c>
      <c r="M18" s="75">
        <v>0</v>
      </c>
      <c r="N18" s="75">
        <v>4</v>
      </c>
      <c r="O18" s="5">
        <v>198</v>
      </c>
      <c r="P18" s="5"/>
      <c r="Q18" s="84"/>
    </row>
    <row r="19" spans="1:17" ht="25.5" customHeight="1" x14ac:dyDescent="0.25">
      <c r="A19" s="6">
        <v>11</v>
      </c>
      <c r="B19" s="5" t="s">
        <v>200</v>
      </c>
      <c r="C19" s="5">
        <f t="shared" si="2"/>
        <v>285</v>
      </c>
      <c r="D19" s="75">
        <v>14</v>
      </c>
      <c r="E19" s="75">
        <v>271</v>
      </c>
      <c r="F19" s="5">
        <f t="shared" si="0"/>
        <v>270</v>
      </c>
      <c r="G19" s="75">
        <v>270</v>
      </c>
      <c r="H19" s="75">
        <v>0</v>
      </c>
      <c r="I19" s="76">
        <v>0</v>
      </c>
      <c r="J19" s="5">
        <f t="shared" si="1"/>
        <v>12</v>
      </c>
      <c r="K19" s="75">
        <v>12</v>
      </c>
      <c r="L19" s="76">
        <v>0</v>
      </c>
      <c r="M19" s="75">
        <v>3</v>
      </c>
      <c r="N19" s="75">
        <v>3</v>
      </c>
      <c r="O19" s="5">
        <v>282</v>
      </c>
      <c r="P19" s="5"/>
      <c r="Q19" s="84"/>
    </row>
    <row r="20" spans="1:17" ht="25.5" customHeight="1" x14ac:dyDescent="0.25">
      <c r="A20" s="6">
        <v>12</v>
      </c>
      <c r="B20" s="5" t="s">
        <v>201</v>
      </c>
      <c r="C20" s="5">
        <f t="shared" si="2"/>
        <v>150</v>
      </c>
      <c r="D20" s="75">
        <v>10</v>
      </c>
      <c r="E20" s="75">
        <v>140</v>
      </c>
      <c r="F20" s="5">
        <f t="shared" si="0"/>
        <v>141</v>
      </c>
      <c r="G20" s="75">
        <v>141</v>
      </c>
      <c r="H20" s="75">
        <v>0</v>
      </c>
      <c r="I20" s="76">
        <v>0</v>
      </c>
      <c r="J20" s="5">
        <f t="shared" si="1"/>
        <v>9</v>
      </c>
      <c r="K20" s="75">
        <v>8</v>
      </c>
      <c r="L20" s="76">
        <v>1</v>
      </c>
      <c r="M20" s="75">
        <v>0</v>
      </c>
      <c r="N20" s="75">
        <v>3</v>
      </c>
      <c r="O20" s="5">
        <v>75</v>
      </c>
      <c r="P20" s="5"/>
      <c r="Q20" s="84"/>
    </row>
    <row r="21" spans="1:17" ht="25.5" customHeight="1" x14ac:dyDescent="0.25">
      <c r="A21" s="6">
        <v>13</v>
      </c>
      <c r="B21" s="5" t="s">
        <v>202</v>
      </c>
      <c r="C21" s="5">
        <f t="shared" si="2"/>
        <v>270</v>
      </c>
      <c r="D21" s="75">
        <v>30</v>
      </c>
      <c r="E21" s="75">
        <v>240</v>
      </c>
      <c r="F21" s="5">
        <f t="shared" si="0"/>
        <v>251</v>
      </c>
      <c r="G21" s="75">
        <v>245</v>
      </c>
      <c r="H21" s="75">
        <v>6</v>
      </c>
      <c r="I21" s="76">
        <v>0</v>
      </c>
      <c r="J21" s="5">
        <f t="shared" si="1"/>
        <v>15</v>
      </c>
      <c r="K21" s="75">
        <v>14</v>
      </c>
      <c r="L21" s="76">
        <v>1</v>
      </c>
      <c r="M21" s="75">
        <v>4</v>
      </c>
      <c r="N21" s="75">
        <v>8</v>
      </c>
      <c r="O21" s="84">
        <v>30</v>
      </c>
      <c r="P21" s="5"/>
      <c r="Q21" s="84"/>
    </row>
    <row r="22" spans="1:17" ht="25.5" customHeight="1" x14ac:dyDescent="0.25">
      <c r="A22" s="6">
        <v>14</v>
      </c>
      <c r="B22" s="5" t="s">
        <v>203</v>
      </c>
      <c r="C22" s="5">
        <f t="shared" si="2"/>
        <v>34</v>
      </c>
      <c r="D22" s="75">
        <v>7</v>
      </c>
      <c r="E22" s="75">
        <v>27</v>
      </c>
      <c r="F22" s="5">
        <f t="shared" si="0"/>
        <v>24</v>
      </c>
      <c r="G22" s="75">
        <v>23</v>
      </c>
      <c r="H22" s="75">
        <v>1</v>
      </c>
      <c r="I22" s="76">
        <v>0</v>
      </c>
      <c r="J22" s="5">
        <f t="shared" si="1"/>
        <v>10</v>
      </c>
      <c r="K22" s="75">
        <v>10</v>
      </c>
      <c r="L22" s="76">
        <v>0</v>
      </c>
      <c r="M22" s="75">
        <v>0</v>
      </c>
      <c r="N22" s="75">
        <v>3</v>
      </c>
      <c r="O22" s="84">
        <v>48</v>
      </c>
      <c r="P22" s="84"/>
      <c r="Q22" s="84"/>
    </row>
    <row r="23" spans="1:17" ht="25.5" customHeight="1" x14ac:dyDescent="0.25">
      <c r="A23" s="6">
        <v>15</v>
      </c>
      <c r="B23" s="5" t="s">
        <v>204</v>
      </c>
      <c r="C23" s="5">
        <f t="shared" si="2"/>
        <v>71</v>
      </c>
      <c r="D23" s="75">
        <v>22</v>
      </c>
      <c r="E23" s="75">
        <v>49</v>
      </c>
      <c r="F23" s="5">
        <f t="shared" si="0"/>
        <v>57</v>
      </c>
      <c r="G23" s="75">
        <v>57</v>
      </c>
      <c r="H23" s="75">
        <v>0</v>
      </c>
      <c r="I23" s="76">
        <v>0</v>
      </c>
      <c r="J23" s="5">
        <f t="shared" si="1"/>
        <v>14</v>
      </c>
      <c r="K23" s="75">
        <v>14</v>
      </c>
      <c r="L23" s="76">
        <v>0</v>
      </c>
      <c r="M23" s="75">
        <v>0</v>
      </c>
      <c r="N23" s="75">
        <v>12</v>
      </c>
      <c r="O23" s="84">
        <v>54</v>
      </c>
      <c r="P23" s="84"/>
      <c r="Q23" s="84"/>
    </row>
    <row r="24" spans="1:17" ht="25.5" customHeight="1" x14ac:dyDescent="0.25">
      <c r="A24" s="6">
        <v>16</v>
      </c>
      <c r="B24" s="5" t="s">
        <v>205</v>
      </c>
      <c r="C24" s="5">
        <f t="shared" si="2"/>
        <v>93</v>
      </c>
      <c r="D24" s="75">
        <v>0</v>
      </c>
      <c r="E24" s="75">
        <v>93</v>
      </c>
      <c r="F24" s="5">
        <f t="shared" si="0"/>
        <v>93</v>
      </c>
      <c r="G24" s="75">
        <v>93</v>
      </c>
      <c r="H24" s="75">
        <v>0</v>
      </c>
      <c r="I24" s="76">
        <v>0</v>
      </c>
      <c r="J24" s="5">
        <f t="shared" si="1"/>
        <v>0</v>
      </c>
      <c r="K24" s="75">
        <v>0</v>
      </c>
      <c r="L24" s="76">
        <v>0</v>
      </c>
      <c r="M24" s="75">
        <v>0</v>
      </c>
      <c r="N24" s="75">
        <v>0</v>
      </c>
      <c r="O24" s="84">
        <v>191</v>
      </c>
      <c r="P24" s="84"/>
      <c r="Q24" s="84"/>
    </row>
    <row r="25" spans="1:17" ht="25.5" customHeight="1" x14ac:dyDescent="0.25">
      <c r="A25" s="6"/>
      <c r="B25" s="45" t="s">
        <v>186</v>
      </c>
      <c r="C25" s="8">
        <f t="shared" ref="C25:O25" si="3">SUM(C9:C24)</f>
        <v>3752</v>
      </c>
      <c r="D25" s="8">
        <f t="shared" si="3"/>
        <v>262</v>
      </c>
      <c r="E25" s="8">
        <f>SUM(E9:E24)</f>
        <v>3490</v>
      </c>
      <c r="F25" s="8">
        <f t="shared" si="3"/>
        <v>3545</v>
      </c>
      <c r="G25" s="8">
        <f t="shared" si="3"/>
        <v>3504</v>
      </c>
      <c r="H25" s="8">
        <f t="shared" si="3"/>
        <v>40</v>
      </c>
      <c r="I25" s="8">
        <f t="shared" si="3"/>
        <v>1</v>
      </c>
      <c r="J25" s="8">
        <f t="shared" si="3"/>
        <v>184</v>
      </c>
      <c r="K25" s="8">
        <f t="shared" si="3"/>
        <v>177</v>
      </c>
      <c r="L25" s="8">
        <f t="shared" si="3"/>
        <v>7</v>
      </c>
      <c r="M25" s="8">
        <f t="shared" si="3"/>
        <v>23</v>
      </c>
      <c r="N25" s="8">
        <f t="shared" si="3"/>
        <v>102</v>
      </c>
      <c r="O25" s="8">
        <f t="shared" si="3"/>
        <v>4368</v>
      </c>
      <c r="P25" s="8">
        <f>SUM(P9:P24)</f>
        <v>0</v>
      </c>
      <c r="Q25" s="84"/>
    </row>
    <row r="26" spans="1:17" hidden="1" x14ac:dyDescent="0.25">
      <c r="A26" s="74"/>
      <c r="B26" s="42"/>
      <c r="C26" s="29"/>
      <c r="D26" s="29"/>
      <c r="E26" s="29"/>
      <c r="F26" s="29"/>
      <c r="G26" s="29"/>
      <c r="H26" s="29"/>
      <c r="I26" s="29"/>
      <c r="J26" s="29"/>
      <c r="K26" s="29"/>
      <c r="L26" s="29"/>
      <c r="M26" s="29"/>
      <c r="N26" s="29"/>
      <c r="O26" s="29"/>
    </row>
    <row r="27" spans="1:17" ht="18.75" hidden="1" x14ac:dyDescent="0.3">
      <c r="L27" s="241" t="s">
        <v>373</v>
      </c>
      <c r="M27" s="241"/>
      <c r="N27" s="241"/>
      <c r="O27" s="241"/>
    </row>
    <row r="28" spans="1:17" hidden="1" x14ac:dyDescent="0.25"/>
    <row r="29" spans="1:17" hidden="1" x14ac:dyDescent="0.25"/>
    <row r="30" spans="1:17" hidden="1" x14ac:dyDescent="0.25"/>
    <row r="31" spans="1:17" hidden="1" x14ac:dyDescent="0.25"/>
    <row r="32" spans="1:17" hidden="1" x14ac:dyDescent="0.25"/>
    <row r="33" spans="8:15" ht="18.75" hidden="1" x14ac:dyDescent="0.3">
      <c r="L33" s="241" t="s">
        <v>393</v>
      </c>
      <c r="M33" s="241"/>
      <c r="N33" s="241"/>
      <c r="O33" s="241"/>
    </row>
    <row r="34" spans="8:15" hidden="1" x14ac:dyDescent="0.25"/>
    <row r="35" spans="8:15" hidden="1" x14ac:dyDescent="0.25"/>
    <row r="36" spans="8:15" hidden="1" x14ac:dyDescent="0.25"/>
    <row r="37" spans="8:15" ht="17.25" customHeight="1" x14ac:dyDescent="0.25"/>
    <row r="38" spans="8:15" x14ac:dyDescent="0.25">
      <c r="H38">
        <f>H25+G25</f>
        <v>3544</v>
      </c>
    </row>
    <row r="39" spans="8:15" x14ac:dyDescent="0.25">
      <c r="H39">
        <f>H38/F25*100</f>
        <v>99.971791255289148</v>
      </c>
      <c r="N39">
        <f>O25/C25*100</f>
        <v>116.4179104477612</v>
      </c>
    </row>
  </sheetData>
  <mergeCells count="23">
    <mergeCell ref="P5:P7"/>
    <mergeCell ref="L27:O27"/>
    <mergeCell ref="L33:O33"/>
    <mergeCell ref="N1:O1"/>
    <mergeCell ref="C4:M4"/>
    <mergeCell ref="M5:M7"/>
    <mergeCell ref="O5:O7"/>
    <mergeCell ref="Q5:Q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1" workbookViewId="0">
      <selection activeCell="D13" sqref="D1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2" t="s">
        <v>371</v>
      </c>
      <c r="B1" s="242"/>
      <c r="C1" s="2"/>
      <c r="D1" s="2"/>
      <c r="E1" s="31" t="s">
        <v>119</v>
      </c>
    </row>
    <row r="2" spans="1:5" x14ac:dyDescent="0.25">
      <c r="A2" s="242" t="s">
        <v>372</v>
      </c>
      <c r="B2" s="242"/>
      <c r="C2" s="64"/>
      <c r="D2" s="64"/>
      <c r="E2" s="63"/>
    </row>
    <row r="3" spans="1:5" ht="65.25" customHeight="1" x14ac:dyDescent="0.25">
      <c r="A3" s="246" t="s">
        <v>432</v>
      </c>
      <c r="B3" s="246"/>
      <c r="C3" s="246"/>
      <c r="D3" s="246"/>
      <c r="E3" s="246"/>
    </row>
    <row r="4" spans="1:5" ht="9.75" customHeight="1" x14ac:dyDescent="0.25">
      <c r="C4" s="247"/>
      <c r="D4" s="247"/>
      <c r="E4" s="247"/>
    </row>
    <row r="5" spans="1:5" s="1" customFormat="1" ht="30.75" customHeight="1" x14ac:dyDescent="0.2">
      <c r="A5" s="266" t="s">
        <v>15</v>
      </c>
      <c r="B5" s="266" t="s">
        <v>59</v>
      </c>
      <c r="C5" s="266" t="s">
        <v>57</v>
      </c>
      <c r="D5" s="266" t="s">
        <v>493</v>
      </c>
      <c r="E5" s="266" t="s">
        <v>58</v>
      </c>
    </row>
    <row r="6" spans="1:5" s="1" customFormat="1" ht="21.75" customHeight="1" x14ac:dyDescent="0.2">
      <c r="A6" s="267"/>
      <c r="B6" s="267"/>
      <c r="C6" s="267"/>
      <c r="D6" s="267"/>
      <c r="E6" s="267"/>
    </row>
    <row r="7" spans="1:5" s="1" customFormat="1" ht="36.75" customHeight="1" x14ac:dyDescent="0.2">
      <c r="A7" s="268"/>
      <c r="B7" s="268"/>
      <c r="C7" s="268"/>
      <c r="D7" s="268"/>
      <c r="E7" s="268"/>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165" t="s">
        <v>17</v>
      </c>
      <c r="B10" s="272" t="s">
        <v>45</v>
      </c>
      <c r="C10" s="273"/>
      <c r="D10" s="273"/>
      <c r="E10" s="274"/>
    </row>
    <row r="11" spans="1:5" ht="12.75" customHeight="1" x14ac:dyDescent="0.25">
      <c r="A11" s="4">
        <v>1</v>
      </c>
      <c r="B11" s="10" t="s">
        <v>46</v>
      </c>
      <c r="C11" s="162">
        <f>SUM('Bieu 1A'!D11:E26)</f>
        <v>2346</v>
      </c>
      <c r="D11" s="163">
        <f>'Bieu 1A (2)'!C36</f>
        <v>12107</v>
      </c>
      <c r="E11" s="5"/>
    </row>
    <row r="12" spans="1:5" ht="12.75" customHeight="1" x14ac:dyDescent="0.25">
      <c r="A12" s="4"/>
      <c r="B12" s="10" t="s">
        <v>47</v>
      </c>
      <c r="C12" s="6">
        <f>'Bieu 1A'!D29</f>
        <v>1117</v>
      </c>
      <c r="D12" s="5">
        <f>'Bieu 1A (2)'!D36</f>
        <v>1090</v>
      </c>
      <c r="E12" s="5"/>
    </row>
    <row r="13" spans="1:5" ht="12.75" customHeight="1" x14ac:dyDescent="0.25">
      <c r="A13" s="4"/>
      <c r="B13" s="10" t="s">
        <v>48</v>
      </c>
      <c r="C13" s="6">
        <f>'Bieu 1A'!E29</f>
        <v>1231</v>
      </c>
      <c r="D13" s="5">
        <f>'Bieu 1A (2)'!E36</f>
        <v>11017</v>
      </c>
      <c r="E13" s="5"/>
    </row>
    <row r="14" spans="1:5" ht="12.75" customHeight="1" x14ac:dyDescent="0.25">
      <c r="A14" s="4">
        <v>2</v>
      </c>
      <c r="B14" s="10" t="s">
        <v>50</v>
      </c>
      <c r="C14" s="162">
        <f>'Bieu 1A'!F29</f>
        <v>1257</v>
      </c>
      <c r="D14" s="163">
        <f>'Bieu 1A (2)'!F36</f>
        <v>11016</v>
      </c>
      <c r="E14" s="5"/>
    </row>
    <row r="15" spans="1:5" ht="12.75" customHeight="1" x14ac:dyDescent="0.25">
      <c r="A15" s="4"/>
      <c r="B15" s="10" t="s">
        <v>51</v>
      </c>
      <c r="C15" s="6">
        <f>'Bieu 1A'!G29</f>
        <v>701</v>
      </c>
      <c r="D15" s="5">
        <f>'Bieu 1A (2)'!G36</f>
        <v>6490</v>
      </c>
      <c r="E15" s="5"/>
    </row>
    <row r="16" spans="1:5" ht="12.75" customHeight="1" x14ac:dyDescent="0.25">
      <c r="A16" s="4"/>
      <c r="B16" s="10" t="s">
        <v>52</v>
      </c>
      <c r="C16" s="6">
        <f>'Bieu 1A'!H29</f>
        <v>556</v>
      </c>
      <c r="D16" s="5">
        <f>'Bieu 1A (2)'!H36</f>
        <v>4524</v>
      </c>
      <c r="E16" s="5"/>
    </row>
    <row r="17" spans="1:7" ht="12.75" customHeight="1" x14ac:dyDescent="0.25">
      <c r="A17" s="4"/>
      <c r="B17" s="10" t="s">
        <v>53</v>
      </c>
      <c r="C17" s="6">
        <f>'Bieu 1A'!I29</f>
        <v>0</v>
      </c>
      <c r="D17" s="5">
        <f>'Bieu 1A (2)'!I36</f>
        <v>2</v>
      </c>
      <c r="E17" s="5"/>
    </row>
    <row r="18" spans="1:7" ht="12.75" customHeight="1" x14ac:dyDescent="0.25">
      <c r="A18" s="4">
        <v>3</v>
      </c>
      <c r="B18" s="10" t="s">
        <v>54</v>
      </c>
      <c r="C18" s="162">
        <f>'Bieu 1A'!J29</f>
        <v>1022</v>
      </c>
      <c r="D18" s="163">
        <f>'Bieu 1A (2)'!J36</f>
        <v>1022</v>
      </c>
      <c r="E18" s="5"/>
    </row>
    <row r="19" spans="1:7" ht="12.75" customHeight="1" x14ac:dyDescent="0.25">
      <c r="A19" s="4"/>
      <c r="B19" s="10" t="s">
        <v>55</v>
      </c>
      <c r="C19" s="6">
        <f>'Bieu 1A'!K29</f>
        <v>1015</v>
      </c>
      <c r="D19" s="5">
        <f>'Bieu 1A (2)'!K36</f>
        <v>1015</v>
      </c>
      <c r="E19" s="5"/>
    </row>
    <row r="20" spans="1:7" ht="12.75" customHeight="1" x14ac:dyDescent="0.25">
      <c r="A20" s="4"/>
      <c r="B20" s="10" t="s">
        <v>187</v>
      </c>
      <c r="C20" s="6">
        <f>'Bieu 1A'!L29</f>
        <v>7</v>
      </c>
      <c r="D20" s="5">
        <f>SUM('Bieu 1A (2)'!L10:L20)</f>
        <v>7</v>
      </c>
      <c r="E20" s="5"/>
    </row>
    <row r="21" spans="1:7" ht="12.75" customHeight="1" x14ac:dyDescent="0.25">
      <c r="A21" s="4">
        <v>4</v>
      </c>
      <c r="B21" s="10" t="s">
        <v>11</v>
      </c>
      <c r="C21" s="162">
        <f>'Bieu 1A'!M29</f>
        <v>69</v>
      </c>
      <c r="D21" s="163">
        <f>'Bieu 1A (2)'!M36</f>
        <v>69</v>
      </c>
      <c r="E21" s="5"/>
    </row>
    <row r="22" spans="1:7" ht="12.75" customHeight="1" x14ac:dyDescent="0.25">
      <c r="A22" s="4">
        <v>5</v>
      </c>
      <c r="B22" s="10" t="s">
        <v>49</v>
      </c>
      <c r="C22" s="162">
        <f>'Bieu 1A'!N29</f>
        <v>154</v>
      </c>
      <c r="D22" s="163">
        <f>'Bieu 1A (2)'!N36</f>
        <v>959</v>
      </c>
      <c r="E22" s="5"/>
    </row>
    <row r="23" spans="1:7" ht="12.75" customHeight="1" x14ac:dyDescent="0.25">
      <c r="A23" s="4">
        <v>6</v>
      </c>
      <c r="B23" s="10" t="s">
        <v>66</v>
      </c>
      <c r="C23" s="162">
        <f>'Bieu 1A'!O29</f>
        <v>55</v>
      </c>
      <c r="D23" s="163">
        <f>'Bieu 1A (2)'!O36</f>
        <v>418</v>
      </c>
      <c r="E23" s="5"/>
    </row>
    <row r="24" spans="1:7" ht="24" customHeight="1" x14ac:dyDescent="0.25">
      <c r="A24" s="164" t="s">
        <v>18</v>
      </c>
      <c r="B24" s="275" t="s">
        <v>42</v>
      </c>
      <c r="C24" s="276"/>
      <c r="D24" s="276"/>
      <c r="E24" s="277"/>
      <c r="G24">
        <f>D11+D25</f>
        <v>31411</v>
      </c>
    </row>
    <row r="25" spans="1:7" ht="12" customHeight="1" x14ac:dyDescent="0.25">
      <c r="A25" s="4">
        <v>1</v>
      </c>
      <c r="B25" s="10" t="s">
        <v>46</v>
      </c>
      <c r="C25" s="162">
        <f>SUM('Bieu 1A'!C31:C37)</f>
        <v>2891</v>
      </c>
      <c r="D25" s="163">
        <f>'Bieu 1A (2)'!C45</f>
        <v>19304</v>
      </c>
      <c r="E25" s="5"/>
    </row>
    <row r="26" spans="1:7" ht="12" customHeight="1" x14ac:dyDescent="0.25">
      <c r="A26" s="4"/>
      <c r="B26" s="10" t="s">
        <v>47</v>
      </c>
      <c r="C26" s="6">
        <f>SUM('Bieu 1A'!D31:D37)</f>
        <v>433</v>
      </c>
      <c r="D26" s="5">
        <f>'Bieu 1A (2)'!D45</f>
        <v>448</v>
      </c>
      <c r="E26" s="5"/>
    </row>
    <row r="27" spans="1:7" ht="12" customHeight="1" x14ac:dyDescent="0.25">
      <c r="A27" s="4"/>
      <c r="B27" s="10" t="s">
        <v>48</v>
      </c>
      <c r="C27" s="6">
        <f>SUM('Bieu 1A'!E31:E37)</f>
        <v>2458</v>
      </c>
      <c r="D27" s="5">
        <f>'Bieu 1A (2)'!E45</f>
        <v>18856</v>
      </c>
      <c r="E27" s="5"/>
    </row>
    <row r="28" spans="1:7" ht="12" customHeight="1" x14ac:dyDescent="0.25">
      <c r="A28" s="4">
        <v>2</v>
      </c>
      <c r="B28" s="10" t="s">
        <v>50</v>
      </c>
      <c r="C28" s="162">
        <f>SUM('Bieu 1A'!F31:F37)</f>
        <v>2666</v>
      </c>
      <c r="D28" s="163">
        <f>'Bieu 1A (2)'!F45</f>
        <v>18844</v>
      </c>
      <c r="E28" s="5"/>
    </row>
    <row r="29" spans="1:7" ht="12" customHeight="1" x14ac:dyDescent="0.25">
      <c r="A29" s="4"/>
      <c r="B29" s="10" t="s">
        <v>51</v>
      </c>
      <c r="C29" s="6">
        <f>SUM('Bieu 1A'!G31:G37)</f>
        <v>265</v>
      </c>
      <c r="D29" s="5">
        <f>'Bieu 1A (2)'!G45</f>
        <v>1358</v>
      </c>
      <c r="E29" s="5"/>
    </row>
    <row r="30" spans="1:7" ht="12" customHeight="1" x14ac:dyDescent="0.25">
      <c r="A30" s="4"/>
      <c r="B30" s="10" t="s">
        <v>52</v>
      </c>
      <c r="C30" s="6">
        <f>SUM('Bieu 1A'!H31:H37)</f>
        <v>2401</v>
      </c>
      <c r="D30" s="5">
        <f>'Bieu 1A (2)'!H45</f>
        <v>17486</v>
      </c>
      <c r="E30" s="5"/>
    </row>
    <row r="31" spans="1:7" ht="12" customHeight="1" x14ac:dyDescent="0.25">
      <c r="A31" s="4"/>
      <c r="B31" s="10" t="s">
        <v>53</v>
      </c>
      <c r="C31" s="6">
        <f>SUM('Bieu 1A'!I31:I37)</f>
        <v>0</v>
      </c>
      <c r="D31" s="5">
        <f>'Bieu 1A (2)'!I45</f>
        <v>0</v>
      </c>
      <c r="E31" s="5"/>
    </row>
    <row r="32" spans="1:7" ht="12" customHeight="1" x14ac:dyDescent="0.25">
      <c r="A32" s="4">
        <v>3</v>
      </c>
      <c r="B32" s="10" t="s">
        <v>54</v>
      </c>
      <c r="C32" s="162">
        <f>SUM('Bieu 1A'!J31:J37)</f>
        <v>225</v>
      </c>
      <c r="D32" s="163">
        <f>'Bieu 1A (2)'!J45</f>
        <v>440</v>
      </c>
      <c r="E32" s="5"/>
    </row>
    <row r="33" spans="1:5" ht="12" customHeight="1" x14ac:dyDescent="0.25">
      <c r="A33" s="4"/>
      <c r="B33" s="10" t="s">
        <v>55</v>
      </c>
      <c r="C33" s="6">
        <f>SUM('Bieu 1A'!K31:K37)</f>
        <v>225</v>
      </c>
      <c r="D33" s="5">
        <f>'Bieu 1A (2)'!K45</f>
        <v>440</v>
      </c>
      <c r="E33" s="5"/>
    </row>
    <row r="34" spans="1:5" ht="12" customHeight="1" x14ac:dyDescent="0.25">
      <c r="A34" s="4"/>
      <c r="B34" s="10" t="s">
        <v>187</v>
      </c>
      <c r="C34" s="6">
        <f>SUM('Bieu 1A'!L31:L37)</f>
        <v>0</v>
      </c>
      <c r="D34" s="5">
        <f>'Bieu 1A (2)'!L45</f>
        <v>0</v>
      </c>
      <c r="E34" s="5"/>
    </row>
    <row r="35" spans="1:5" ht="15" customHeight="1" x14ac:dyDescent="0.25">
      <c r="A35" s="4">
        <v>4</v>
      </c>
      <c r="B35" s="10" t="s">
        <v>11</v>
      </c>
      <c r="C35" s="162">
        <f>SUM('Bieu 1A'!M31:M37)</f>
        <v>0</v>
      </c>
      <c r="D35" s="163">
        <f>'Bieu 1A (2)'!M45</f>
        <v>0</v>
      </c>
      <c r="E35" s="5"/>
    </row>
    <row r="36" spans="1:5" ht="16.5" customHeight="1" x14ac:dyDescent="0.25">
      <c r="A36" s="4">
        <v>5</v>
      </c>
      <c r="B36" s="10" t="s">
        <v>49</v>
      </c>
      <c r="C36" s="162">
        <f>SUM('Bieu 1A'!N31:N37)</f>
        <v>0</v>
      </c>
      <c r="D36" s="163">
        <f>'Bieu 1A (2)'!N45</f>
        <v>0</v>
      </c>
      <c r="E36" s="5"/>
    </row>
    <row r="37" spans="1:5" ht="12" customHeight="1" x14ac:dyDescent="0.25">
      <c r="A37" s="4">
        <v>6</v>
      </c>
      <c r="B37" s="10" t="s">
        <v>66</v>
      </c>
      <c r="C37" s="162">
        <f>SUM('Bieu 1A'!O31:O37)</f>
        <v>4</v>
      </c>
      <c r="D37" s="163">
        <f>'Bieu 1A (2)'!O45</f>
        <v>6</v>
      </c>
      <c r="E37" s="5"/>
    </row>
    <row r="38" spans="1:5" ht="28.5" customHeight="1" x14ac:dyDescent="0.25">
      <c r="A38" s="166" t="s">
        <v>56</v>
      </c>
      <c r="B38" s="269" t="s">
        <v>60</v>
      </c>
      <c r="C38" s="270"/>
      <c r="D38" s="270"/>
      <c r="E38" s="271"/>
    </row>
    <row r="39" spans="1:5" ht="12.75" customHeight="1" x14ac:dyDescent="0.25">
      <c r="A39" s="4">
        <v>1</v>
      </c>
      <c r="B39" s="10" t="s">
        <v>46</v>
      </c>
      <c r="C39" s="162">
        <f>SUM('Bieu 1B'!C25)</f>
        <v>3752</v>
      </c>
      <c r="D39" s="163">
        <f>SUM('Bieu 1B (2)'!D26:E26)</f>
        <v>20297</v>
      </c>
      <c r="E39" s="5"/>
    </row>
    <row r="40" spans="1:5" ht="12.75" customHeight="1" x14ac:dyDescent="0.25">
      <c r="A40" s="4"/>
      <c r="B40" s="10" t="s">
        <v>47</v>
      </c>
      <c r="C40" s="6">
        <f>'Bieu 1B'!D25</f>
        <v>262</v>
      </c>
      <c r="D40" s="5">
        <f>'Bieu 1B (2)'!D26</f>
        <v>242</v>
      </c>
      <c r="E40" s="5"/>
    </row>
    <row r="41" spans="1:5" ht="12.75" customHeight="1" x14ac:dyDescent="0.25">
      <c r="A41" s="4"/>
      <c r="B41" s="10" t="s">
        <v>48</v>
      </c>
      <c r="C41" s="6">
        <f>'Bieu 1B'!E25</f>
        <v>3490</v>
      </c>
      <c r="D41" s="5">
        <f>'Bieu 1B (2)'!E26</f>
        <v>20055</v>
      </c>
      <c r="E41" s="5"/>
    </row>
    <row r="42" spans="1:5" ht="12.75" customHeight="1" x14ac:dyDescent="0.25">
      <c r="A42" s="4">
        <v>2</v>
      </c>
      <c r="B42" s="10" t="s">
        <v>50</v>
      </c>
      <c r="C42" s="162">
        <f>'Bieu 1B'!F25</f>
        <v>3545</v>
      </c>
      <c r="D42" s="163">
        <f>'Bieu 1B (2)'!F26</f>
        <v>20090</v>
      </c>
      <c r="E42" s="5"/>
    </row>
    <row r="43" spans="1:5" ht="12.75" customHeight="1" x14ac:dyDescent="0.25">
      <c r="A43" s="4"/>
      <c r="B43" s="10" t="s">
        <v>51</v>
      </c>
      <c r="C43" s="6">
        <f>'Bieu 1B'!G25</f>
        <v>3504</v>
      </c>
      <c r="D43" s="5">
        <f>'Bieu 1B (2)'!G26</f>
        <v>19601</v>
      </c>
      <c r="E43" s="5"/>
    </row>
    <row r="44" spans="1:5" ht="12.75" customHeight="1" x14ac:dyDescent="0.25">
      <c r="A44" s="4"/>
      <c r="B44" s="10" t="s">
        <v>52</v>
      </c>
      <c r="C44" s="6">
        <f>'Bieu 1B'!H25</f>
        <v>40</v>
      </c>
      <c r="D44" s="5">
        <f>'Bieu 1B (2)'!H26</f>
        <v>467</v>
      </c>
      <c r="E44" s="5"/>
    </row>
    <row r="45" spans="1:5" ht="12.75" customHeight="1" x14ac:dyDescent="0.25">
      <c r="A45" s="4"/>
      <c r="B45" s="10" t="s">
        <v>53</v>
      </c>
      <c r="C45" s="6">
        <f>'Bieu 1B'!I25</f>
        <v>1</v>
      </c>
      <c r="D45" s="5">
        <f>'Bieu 1B (2)'!I26</f>
        <v>22</v>
      </c>
      <c r="E45" s="5"/>
    </row>
    <row r="46" spans="1:5" ht="12.75" customHeight="1" x14ac:dyDescent="0.25">
      <c r="A46" s="4">
        <v>3</v>
      </c>
      <c r="B46" s="10" t="s">
        <v>54</v>
      </c>
      <c r="C46" s="162">
        <f>'Bieu 1B'!J25</f>
        <v>184</v>
      </c>
      <c r="D46" s="163">
        <f>'Bieu 1B (2)'!J26</f>
        <v>184</v>
      </c>
      <c r="E46" s="5"/>
    </row>
    <row r="47" spans="1:5" ht="12.75" customHeight="1" x14ac:dyDescent="0.25">
      <c r="A47" s="4"/>
      <c r="B47" s="10" t="s">
        <v>55</v>
      </c>
      <c r="C47" s="6">
        <f>'Bieu 1B'!K25</f>
        <v>177</v>
      </c>
      <c r="D47" s="5">
        <f>'Bieu 1B (2)'!K26</f>
        <v>177</v>
      </c>
      <c r="E47" s="5"/>
    </row>
    <row r="48" spans="1:5" ht="12.75" customHeight="1" x14ac:dyDescent="0.25">
      <c r="A48" s="4"/>
      <c r="B48" s="10" t="s">
        <v>187</v>
      </c>
      <c r="C48" s="6">
        <f>'Bieu 1B'!L25</f>
        <v>7</v>
      </c>
      <c r="D48" s="5">
        <f>'Bieu 1B (2)'!L26</f>
        <v>7</v>
      </c>
      <c r="E48" s="5"/>
    </row>
    <row r="49" spans="1:6" ht="12.75" customHeight="1" x14ac:dyDescent="0.25">
      <c r="A49" s="4">
        <v>4</v>
      </c>
      <c r="B49" s="10" t="s">
        <v>11</v>
      </c>
      <c r="C49" s="162">
        <f>'Bieu 1B'!M25</f>
        <v>23</v>
      </c>
      <c r="D49" s="163">
        <f>'Bieu 1B (2)'!M26</f>
        <v>23</v>
      </c>
      <c r="E49" s="5"/>
    </row>
    <row r="50" spans="1:6" ht="12.75" customHeight="1" x14ac:dyDescent="0.25">
      <c r="A50" s="4">
        <v>5</v>
      </c>
      <c r="B50" s="10" t="s">
        <v>49</v>
      </c>
      <c r="C50" s="162">
        <f>'Bieu 1B'!N25</f>
        <v>102</v>
      </c>
      <c r="D50" s="163">
        <f>'Bieu 1B (2)'!N26</f>
        <v>440</v>
      </c>
      <c r="E50" s="5"/>
    </row>
    <row r="51" spans="1:6" ht="12.75" customHeight="1" x14ac:dyDescent="0.25">
      <c r="A51" s="4">
        <v>6</v>
      </c>
      <c r="B51" s="10" t="s">
        <v>66</v>
      </c>
      <c r="C51" s="162">
        <f>'Bieu 1B'!O25</f>
        <v>4368</v>
      </c>
      <c r="D51" s="163">
        <f>'Bieu 1B (2)'!O26</f>
        <v>9639</v>
      </c>
      <c r="E51" s="5"/>
    </row>
    <row r="52" spans="1:6" hidden="1" x14ac:dyDescent="0.25"/>
    <row r="53" spans="1:6" ht="18.75" hidden="1" x14ac:dyDescent="0.3">
      <c r="C53" s="241" t="s">
        <v>373</v>
      </c>
      <c r="D53" s="241"/>
      <c r="E53" s="241"/>
      <c r="F53" s="80"/>
    </row>
    <row r="54" spans="1:6" hidden="1" x14ac:dyDescent="0.25"/>
    <row r="55" spans="1:6" hidden="1" x14ac:dyDescent="0.25"/>
    <row r="56" spans="1:6" hidden="1" x14ac:dyDescent="0.25"/>
    <row r="57" spans="1:6" hidden="1" x14ac:dyDescent="0.25"/>
    <row r="58" spans="1:6" ht="18.75" hidden="1" x14ac:dyDescent="0.3">
      <c r="C58" s="241" t="s">
        <v>394</v>
      </c>
      <c r="D58" s="241"/>
      <c r="E58" s="241"/>
      <c r="F58" s="80"/>
    </row>
    <row r="60" spans="1:6" ht="18.75" x14ac:dyDescent="0.3">
      <c r="D60" s="117"/>
    </row>
    <row r="61" spans="1:6" ht="18.75" x14ac:dyDescent="0.3">
      <c r="D61" s="115"/>
    </row>
    <row r="62" spans="1:6" ht="18.75" x14ac:dyDescent="0.3">
      <c r="D62" s="116"/>
    </row>
    <row r="63" spans="1:6" ht="18.75" x14ac:dyDescent="0.3">
      <c r="D63" s="116"/>
    </row>
    <row r="64" spans="1:6" ht="18.75" x14ac:dyDescent="0.3">
      <c r="D64" s="116"/>
    </row>
    <row r="65" spans="4:4" ht="18.75" x14ac:dyDescent="0.3">
      <c r="D65" s="116"/>
    </row>
    <row r="66" spans="4:4" ht="18.75" x14ac:dyDescent="0.3">
      <c r="D66" s="116"/>
    </row>
    <row r="67" spans="4:4" ht="18.75" x14ac:dyDescent="0.3">
      <c r="D67" s="115"/>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64" t="s">
        <v>371</v>
      </c>
      <c r="B1" s="264"/>
      <c r="C1" s="264"/>
      <c r="D1" s="264"/>
      <c r="E1" s="264"/>
      <c r="T1" s="43" t="s">
        <v>149</v>
      </c>
    </row>
    <row r="2" spans="1:21" x14ac:dyDescent="0.25">
      <c r="A2" s="264" t="s">
        <v>372</v>
      </c>
      <c r="B2" s="264"/>
      <c r="C2" s="264"/>
      <c r="D2" s="264"/>
      <c r="E2" s="264"/>
      <c r="T2" s="43"/>
    </row>
    <row r="3" spans="1:21" ht="45" customHeight="1" x14ac:dyDescent="0.25">
      <c r="A3" s="295" t="s">
        <v>395</v>
      </c>
      <c r="B3" s="296"/>
      <c r="C3" s="296"/>
      <c r="D3" s="296"/>
      <c r="E3" s="296"/>
      <c r="F3" s="296"/>
      <c r="G3" s="296"/>
      <c r="H3" s="296"/>
      <c r="I3" s="296"/>
      <c r="J3" s="296"/>
      <c r="K3" s="296"/>
      <c r="L3" s="296"/>
      <c r="M3" s="296"/>
      <c r="N3" s="296"/>
      <c r="O3" s="296"/>
      <c r="P3" s="296"/>
      <c r="Q3" s="296"/>
      <c r="R3" s="296"/>
      <c r="S3" s="296"/>
      <c r="T3" s="296"/>
    </row>
    <row r="4" spans="1:21" ht="3" customHeight="1" x14ac:dyDescent="0.25">
      <c r="A4" s="297"/>
      <c r="B4" s="297"/>
      <c r="C4" s="297"/>
      <c r="D4" s="297"/>
      <c r="E4" s="297"/>
      <c r="F4" s="297"/>
      <c r="G4" s="297"/>
      <c r="H4" s="297"/>
      <c r="I4" s="297"/>
      <c r="J4" s="297"/>
      <c r="K4" s="297"/>
      <c r="L4" s="297"/>
      <c r="M4" s="297"/>
      <c r="N4" s="297"/>
      <c r="O4" s="297"/>
      <c r="P4" s="297"/>
      <c r="Q4" s="297"/>
      <c r="R4" s="297"/>
      <c r="S4" s="297"/>
      <c r="T4" s="297"/>
    </row>
    <row r="5" spans="1:21" ht="16.5" customHeight="1" x14ac:dyDescent="0.25">
      <c r="A5" s="298" t="s">
        <v>15</v>
      </c>
      <c r="B5" s="298" t="s">
        <v>59</v>
      </c>
      <c r="C5" s="301" t="s">
        <v>173</v>
      </c>
      <c r="D5" s="290" t="s">
        <v>153</v>
      </c>
      <c r="E5" s="291"/>
      <c r="F5" s="291"/>
      <c r="G5" s="291"/>
      <c r="H5" s="291"/>
      <c r="I5" s="291"/>
      <c r="J5" s="291"/>
      <c r="K5" s="291"/>
      <c r="L5" s="291"/>
      <c r="M5" s="291"/>
      <c r="N5" s="291"/>
      <c r="O5" s="291"/>
      <c r="P5" s="291"/>
      <c r="Q5" s="291"/>
      <c r="R5" s="291"/>
      <c r="S5" s="291"/>
      <c r="T5" s="291"/>
      <c r="U5" s="292"/>
    </row>
    <row r="6" spans="1:21" ht="27.75" customHeight="1" x14ac:dyDescent="0.25">
      <c r="A6" s="299"/>
      <c r="B6" s="299"/>
      <c r="C6" s="302"/>
      <c r="D6" s="287" t="s">
        <v>129</v>
      </c>
      <c r="E6" s="288"/>
      <c r="F6" s="288"/>
      <c r="G6" s="289"/>
      <c r="H6" s="284" t="s">
        <v>154</v>
      </c>
      <c r="I6" s="285"/>
      <c r="J6" s="286"/>
      <c r="K6" s="287" t="s">
        <v>158</v>
      </c>
      <c r="L6" s="288"/>
      <c r="M6" s="288"/>
      <c r="N6" s="289"/>
      <c r="O6" s="287" t="s">
        <v>175</v>
      </c>
      <c r="P6" s="289"/>
      <c r="Q6" s="287" t="s">
        <v>130</v>
      </c>
      <c r="R6" s="288"/>
      <c r="S6" s="288"/>
      <c r="T6" s="289"/>
      <c r="U6" s="293" t="s">
        <v>388</v>
      </c>
    </row>
    <row r="7" spans="1:21" ht="84" x14ac:dyDescent="0.25">
      <c r="A7" s="300"/>
      <c r="B7" s="300"/>
      <c r="C7" s="303"/>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94"/>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5">
        <f>'Bieu 1A'!C39</f>
        <v>5239</v>
      </c>
    </row>
    <row r="10" spans="1:21" ht="42.75" customHeight="1" x14ac:dyDescent="0.25">
      <c r="A10" s="71">
        <v>2</v>
      </c>
      <c r="B10" s="304" t="s">
        <v>172</v>
      </c>
      <c r="C10" s="305"/>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1"/>
    </row>
    <row r="11" spans="1:21" ht="4.5" customHeight="1" x14ac:dyDescent="0.25"/>
    <row r="12" spans="1:21" ht="15.75" customHeight="1" x14ac:dyDescent="0.25">
      <c r="A12" s="298" t="s">
        <v>15</v>
      </c>
      <c r="B12" s="298" t="s">
        <v>59</v>
      </c>
      <c r="C12" s="301" t="s">
        <v>173</v>
      </c>
      <c r="D12" s="281" t="s">
        <v>153</v>
      </c>
      <c r="E12" s="282"/>
      <c r="F12" s="282"/>
      <c r="G12" s="282"/>
      <c r="H12" s="282"/>
      <c r="I12" s="282"/>
      <c r="J12" s="282"/>
      <c r="K12" s="282"/>
      <c r="L12" s="282"/>
      <c r="M12" s="282"/>
      <c r="N12" s="282"/>
      <c r="O12" s="282"/>
      <c r="P12" s="282"/>
      <c r="Q12" s="282"/>
      <c r="R12" s="283"/>
      <c r="S12" s="42"/>
      <c r="T12" s="42"/>
    </row>
    <row r="13" spans="1:21" ht="27.75" customHeight="1" x14ac:dyDescent="0.25">
      <c r="A13" s="299"/>
      <c r="B13" s="299"/>
      <c r="C13" s="302"/>
      <c r="D13" s="278" t="s">
        <v>163</v>
      </c>
      <c r="E13" s="279"/>
      <c r="F13" s="280"/>
      <c r="G13" s="278" t="s">
        <v>376</v>
      </c>
      <c r="H13" s="279"/>
      <c r="I13" s="279"/>
      <c r="J13" s="280"/>
      <c r="K13" s="278" t="s">
        <v>165</v>
      </c>
      <c r="L13" s="279"/>
      <c r="M13" s="279"/>
      <c r="N13" s="280"/>
      <c r="O13" s="278" t="s">
        <v>131</v>
      </c>
      <c r="P13" s="279"/>
      <c r="Q13" s="279"/>
      <c r="R13" s="280"/>
      <c r="S13" s="38"/>
      <c r="T13" s="38"/>
    </row>
    <row r="14" spans="1:21" ht="84" x14ac:dyDescent="0.25">
      <c r="A14" s="300"/>
      <c r="B14" s="300"/>
      <c r="C14" s="303"/>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306" t="s">
        <v>174</v>
      </c>
      <c r="C17" s="307"/>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41" t="s">
        <v>373</v>
      </c>
      <c r="Q19" s="241"/>
      <c r="R19" s="241"/>
      <c r="S19" s="241"/>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1" t="s">
        <v>393</v>
      </c>
      <c r="Q24" s="241"/>
      <c r="R24" s="241"/>
      <c r="S24" s="241"/>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0" customWidth="1"/>
    <col min="9" max="11" width="5.140625" style="35" customWidth="1"/>
    <col min="12" max="12" width="5.140625" style="90" customWidth="1"/>
    <col min="13" max="15" width="5.140625" style="35" customWidth="1"/>
    <col min="16" max="16" width="5.140625" style="90" customWidth="1"/>
    <col min="17" max="19" width="5.140625" style="35" customWidth="1"/>
    <col min="20" max="20" width="5.140625" style="90" customWidth="1"/>
    <col min="21" max="24" width="5.140625" style="35" customWidth="1"/>
    <col min="25" max="16384" width="9.140625" style="35"/>
  </cols>
  <sheetData>
    <row r="1" spans="1:24" x14ac:dyDescent="0.25">
      <c r="A1" s="322" t="s">
        <v>371</v>
      </c>
      <c r="B1" s="322"/>
      <c r="C1" s="322"/>
      <c r="D1" s="322"/>
      <c r="E1" s="322"/>
      <c r="F1" s="322"/>
      <c r="G1" s="118"/>
      <c r="H1" s="118"/>
      <c r="I1" s="118"/>
      <c r="J1" s="118"/>
      <c r="K1" s="118"/>
      <c r="L1" s="118"/>
      <c r="M1" s="118"/>
      <c r="N1" s="118"/>
      <c r="O1" s="118"/>
      <c r="P1" s="118"/>
      <c r="Q1" s="118"/>
      <c r="R1" s="118"/>
      <c r="S1" s="118"/>
      <c r="T1" s="118"/>
      <c r="U1" s="118"/>
      <c r="V1" s="327" t="s">
        <v>176</v>
      </c>
      <c r="W1" s="328"/>
    </row>
    <row r="2" spans="1:24" x14ac:dyDescent="0.25">
      <c r="A2" s="322" t="s">
        <v>372</v>
      </c>
      <c r="B2" s="322"/>
      <c r="C2" s="322"/>
      <c r="D2" s="322"/>
      <c r="E2" s="322"/>
      <c r="F2" s="322"/>
      <c r="G2" s="118"/>
      <c r="H2" s="118"/>
      <c r="I2" s="118"/>
      <c r="J2" s="118"/>
      <c r="K2" s="118"/>
      <c r="L2" s="118"/>
      <c r="M2" s="118"/>
      <c r="N2" s="118"/>
      <c r="O2" s="118"/>
      <c r="P2" s="118"/>
      <c r="Q2" s="118"/>
      <c r="R2" s="118"/>
      <c r="S2" s="118"/>
      <c r="T2" s="118"/>
      <c r="U2" s="118"/>
      <c r="V2" s="119"/>
      <c r="W2" s="120"/>
    </row>
    <row r="3" spans="1:24" ht="49.5" customHeight="1" x14ac:dyDescent="0.25">
      <c r="A3" s="326" t="s">
        <v>392</v>
      </c>
      <c r="B3" s="326"/>
      <c r="C3" s="326"/>
      <c r="D3" s="326"/>
      <c r="E3" s="326"/>
      <c r="F3" s="326"/>
      <c r="G3" s="326"/>
      <c r="H3" s="326"/>
      <c r="I3" s="326"/>
      <c r="J3" s="326"/>
      <c r="K3" s="326"/>
      <c r="L3" s="326"/>
      <c r="M3" s="326"/>
      <c r="N3" s="326"/>
      <c r="O3" s="326"/>
      <c r="P3" s="326"/>
      <c r="Q3" s="326"/>
      <c r="R3" s="326"/>
      <c r="S3" s="326"/>
      <c r="T3" s="326"/>
      <c r="U3" s="326"/>
      <c r="V3" s="326"/>
      <c r="W3" s="326"/>
    </row>
    <row r="4" spans="1:24" ht="24" customHeight="1" x14ac:dyDescent="0.25">
      <c r="A4" s="323" t="s">
        <v>181</v>
      </c>
      <c r="B4" s="323" t="s">
        <v>180</v>
      </c>
      <c r="C4" s="309" t="s">
        <v>182</v>
      </c>
      <c r="D4" s="329" t="s">
        <v>153</v>
      </c>
      <c r="E4" s="330"/>
      <c r="F4" s="330"/>
      <c r="G4" s="330"/>
      <c r="H4" s="330"/>
      <c r="I4" s="330"/>
      <c r="J4" s="330"/>
      <c r="K4" s="330"/>
      <c r="L4" s="330"/>
      <c r="M4" s="330"/>
      <c r="N4" s="330"/>
      <c r="O4" s="330"/>
      <c r="P4" s="331"/>
      <c r="Q4" s="331"/>
      <c r="R4" s="331"/>
      <c r="S4" s="331"/>
      <c r="T4" s="331"/>
      <c r="U4" s="331"/>
      <c r="V4" s="331"/>
      <c r="W4" s="332"/>
      <c r="X4" s="333" t="s">
        <v>389</v>
      </c>
    </row>
    <row r="5" spans="1:24" ht="32.25" customHeight="1" x14ac:dyDescent="0.25">
      <c r="A5" s="324"/>
      <c r="B5" s="324"/>
      <c r="C5" s="310"/>
      <c r="D5" s="312" t="s">
        <v>129</v>
      </c>
      <c r="E5" s="313"/>
      <c r="F5" s="313"/>
      <c r="G5" s="314"/>
      <c r="H5" s="312" t="s">
        <v>158</v>
      </c>
      <c r="I5" s="313"/>
      <c r="J5" s="313"/>
      <c r="K5" s="314"/>
      <c r="L5" s="312" t="s">
        <v>130</v>
      </c>
      <c r="M5" s="313"/>
      <c r="N5" s="313"/>
      <c r="O5" s="314"/>
      <c r="P5" s="312" t="s">
        <v>177</v>
      </c>
      <c r="Q5" s="313"/>
      <c r="R5" s="313"/>
      <c r="S5" s="314"/>
      <c r="T5" s="312" t="s">
        <v>131</v>
      </c>
      <c r="U5" s="313"/>
      <c r="V5" s="313"/>
      <c r="W5" s="314"/>
      <c r="X5" s="334"/>
    </row>
    <row r="6" spans="1:24" ht="141" customHeight="1" x14ac:dyDescent="0.25">
      <c r="A6" s="325"/>
      <c r="B6" s="325"/>
      <c r="C6" s="311"/>
      <c r="D6" s="93" t="s">
        <v>132</v>
      </c>
      <c r="E6" s="94" t="s">
        <v>133</v>
      </c>
      <c r="F6" s="93" t="s">
        <v>134</v>
      </c>
      <c r="G6" s="93" t="s">
        <v>135</v>
      </c>
      <c r="H6" s="95" t="s">
        <v>150</v>
      </c>
      <c r="I6" s="93" t="s">
        <v>136</v>
      </c>
      <c r="J6" s="93" t="s">
        <v>151</v>
      </c>
      <c r="K6" s="93" t="s">
        <v>152</v>
      </c>
      <c r="L6" s="95" t="s">
        <v>137</v>
      </c>
      <c r="M6" s="93" t="s">
        <v>138</v>
      </c>
      <c r="N6" s="93" t="s">
        <v>139</v>
      </c>
      <c r="O6" s="93" t="s">
        <v>140</v>
      </c>
      <c r="P6" s="95" t="s">
        <v>178</v>
      </c>
      <c r="Q6" s="93" t="s">
        <v>179</v>
      </c>
      <c r="R6" s="93" t="s">
        <v>143</v>
      </c>
      <c r="S6" s="93" t="s">
        <v>144</v>
      </c>
      <c r="T6" s="95" t="s">
        <v>145</v>
      </c>
      <c r="U6" s="93" t="s">
        <v>146</v>
      </c>
      <c r="V6" s="94" t="s">
        <v>147</v>
      </c>
      <c r="W6" s="94" t="s">
        <v>148</v>
      </c>
      <c r="X6" s="335"/>
    </row>
    <row r="7" spans="1:24" ht="18.75" customHeight="1" x14ac:dyDescent="0.25">
      <c r="A7" s="96" t="s">
        <v>44</v>
      </c>
      <c r="B7" s="96" t="s">
        <v>56</v>
      </c>
      <c r="C7" s="96" t="s">
        <v>171</v>
      </c>
      <c r="D7" s="96">
        <v>1</v>
      </c>
      <c r="E7" s="96">
        <v>2</v>
      </c>
      <c r="F7" s="96">
        <v>3</v>
      </c>
      <c r="G7" s="96">
        <v>4</v>
      </c>
      <c r="H7" s="97">
        <v>5</v>
      </c>
      <c r="I7" s="96">
        <v>6</v>
      </c>
      <c r="J7" s="96">
        <v>7</v>
      </c>
      <c r="K7" s="96">
        <v>8</v>
      </c>
      <c r="L7" s="97">
        <v>9</v>
      </c>
      <c r="M7" s="96">
        <v>10</v>
      </c>
      <c r="N7" s="96">
        <v>11</v>
      </c>
      <c r="O7" s="96">
        <v>12</v>
      </c>
      <c r="P7" s="97">
        <v>13</v>
      </c>
      <c r="Q7" s="96">
        <v>14</v>
      </c>
      <c r="R7" s="96">
        <v>15</v>
      </c>
      <c r="S7" s="96">
        <v>16</v>
      </c>
      <c r="T7" s="97">
        <v>17</v>
      </c>
      <c r="U7" s="96">
        <v>18</v>
      </c>
      <c r="V7" s="96">
        <v>19</v>
      </c>
      <c r="W7" s="96">
        <v>20</v>
      </c>
      <c r="X7" s="98"/>
    </row>
    <row r="8" spans="1:24" ht="27.75" customHeight="1" x14ac:dyDescent="0.25">
      <c r="A8" s="96">
        <v>1</v>
      </c>
      <c r="B8" s="317" t="s">
        <v>377</v>
      </c>
      <c r="C8" s="318"/>
      <c r="D8" s="96"/>
      <c r="E8" s="96"/>
      <c r="F8" s="96"/>
      <c r="G8" s="96"/>
      <c r="H8" s="97"/>
      <c r="I8" s="96"/>
      <c r="J8" s="96"/>
      <c r="K8" s="96"/>
      <c r="L8" s="97"/>
      <c r="M8" s="96"/>
      <c r="N8" s="96"/>
      <c r="O8" s="96"/>
      <c r="P8" s="97"/>
      <c r="Q8" s="96"/>
      <c r="R8" s="96"/>
      <c r="S8" s="96"/>
      <c r="T8" s="97"/>
      <c r="U8" s="96"/>
      <c r="V8" s="96"/>
      <c r="W8" s="96"/>
      <c r="X8" s="98"/>
    </row>
    <row r="9" spans="1:24" s="82" customFormat="1" ht="18.75" customHeight="1" x14ac:dyDescent="0.25">
      <c r="A9" s="99"/>
      <c r="B9" s="100" t="s">
        <v>170</v>
      </c>
      <c r="C9" s="101">
        <v>20</v>
      </c>
      <c r="D9" s="101">
        <v>20</v>
      </c>
      <c r="E9" s="101"/>
      <c r="F9" s="101"/>
      <c r="G9" s="101"/>
      <c r="H9" s="91">
        <v>20</v>
      </c>
      <c r="I9" s="101"/>
      <c r="J9" s="101"/>
      <c r="K9" s="101"/>
      <c r="L9" s="91">
        <v>20</v>
      </c>
      <c r="M9" s="101"/>
      <c r="N9" s="101"/>
      <c r="O9" s="101"/>
      <c r="P9" s="91">
        <v>20</v>
      </c>
      <c r="Q9" s="101"/>
      <c r="R9" s="101"/>
      <c r="S9" s="101"/>
      <c r="T9" s="91">
        <v>18</v>
      </c>
      <c r="U9" s="101">
        <v>2</v>
      </c>
      <c r="V9" s="101"/>
      <c r="W9" s="101"/>
      <c r="X9" s="102">
        <f>'Bieu 1B'!C21</f>
        <v>270</v>
      </c>
    </row>
    <row r="10" spans="1:24" ht="27" customHeight="1" x14ac:dyDescent="0.25">
      <c r="A10" s="96"/>
      <c r="B10" s="315" t="s">
        <v>172</v>
      </c>
      <c r="C10" s="316"/>
      <c r="D10" s="92">
        <f>D9/$C$9*100</f>
        <v>100</v>
      </c>
      <c r="E10" s="92">
        <f>E9/$C$9*100</f>
        <v>0</v>
      </c>
      <c r="F10" s="92">
        <f>F9/$C$9*100</f>
        <v>0</v>
      </c>
      <c r="G10" s="92">
        <f>G9/$C$9*100</f>
        <v>0</v>
      </c>
      <c r="H10" s="91">
        <f>H9/$C$9*100</f>
        <v>100</v>
      </c>
      <c r="I10" s="92">
        <f>I9/$C$9*10</f>
        <v>0</v>
      </c>
      <c r="J10" s="92">
        <f>J9/$C$9*100</f>
        <v>0</v>
      </c>
      <c r="K10" s="92">
        <f>K9/C9*100</f>
        <v>0</v>
      </c>
      <c r="L10" s="91">
        <f>L9/$C$9*100</f>
        <v>100</v>
      </c>
      <c r="M10" s="92">
        <f>M9/$C$9*100</f>
        <v>0</v>
      </c>
      <c r="N10" s="92">
        <f>N9/$C$9*100</f>
        <v>0</v>
      </c>
      <c r="O10" s="92">
        <f>O9/$C$9*100</f>
        <v>0</v>
      </c>
      <c r="P10" s="91">
        <f>P9/C9*100</f>
        <v>100</v>
      </c>
      <c r="Q10" s="92">
        <f>Q9/C9*100</f>
        <v>0</v>
      </c>
      <c r="R10" s="92">
        <f>R9/C9*100</f>
        <v>0</v>
      </c>
      <c r="S10" s="92">
        <f>0/C9*100</f>
        <v>0</v>
      </c>
      <c r="T10" s="91">
        <f>T9/C9*100</f>
        <v>90</v>
      </c>
      <c r="U10" s="92">
        <f>U9/C9*100</f>
        <v>10</v>
      </c>
      <c r="V10" s="92">
        <f>V9/C9*100</f>
        <v>0</v>
      </c>
      <c r="W10" s="92">
        <f>W9/C9*100</f>
        <v>0</v>
      </c>
      <c r="X10" s="98"/>
    </row>
    <row r="11" spans="1:24" ht="27.75" customHeight="1" x14ac:dyDescent="0.25">
      <c r="A11" s="96">
        <v>2</v>
      </c>
      <c r="B11" s="317" t="s">
        <v>374</v>
      </c>
      <c r="C11" s="318"/>
      <c r="D11" s="96"/>
      <c r="E11" s="96"/>
      <c r="F11" s="96"/>
      <c r="G11" s="96"/>
      <c r="H11" s="97"/>
      <c r="I11" s="96"/>
      <c r="J11" s="96"/>
      <c r="K11" s="96"/>
      <c r="L11" s="97"/>
      <c r="M11" s="96"/>
      <c r="N11" s="96"/>
      <c r="O11" s="96"/>
      <c r="P11" s="97"/>
      <c r="Q11" s="96"/>
      <c r="R11" s="96"/>
      <c r="S11" s="96"/>
      <c r="T11" s="97"/>
      <c r="U11" s="96"/>
      <c r="V11" s="96"/>
      <c r="W11" s="96"/>
      <c r="X11" s="98"/>
    </row>
    <row r="12" spans="1:24" s="82" customFormat="1" ht="18.75" customHeight="1" x14ac:dyDescent="0.25">
      <c r="A12" s="99"/>
      <c r="B12" s="100" t="s">
        <v>170</v>
      </c>
      <c r="C12" s="101">
        <v>62</v>
      </c>
      <c r="D12" s="101">
        <v>44</v>
      </c>
      <c r="E12" s="101">
        <v>18</v>
      </c>
      <c r="F12" s="101"/>
      <c r="G12" s="101"/>
      <c r="H12" s="91">
        <v>46</v>
      </c>
      <c r="I12" s="101">
        <v>16</v>
      </c>
      <c r="J12" s="101"/>
      <c r="K12" s="101"/>
      <c r="L12" s="91">
        <v>18</v>
      </c>
      <c r="M12" s="101">
        <v>44</v>
      </c>
      <c r="N12" s="101"/>
      <c r="O12" s="101"/>
      <c r="P12" s="91">
        <v>62</v>
      </c>
      <c r="Q12" s="101"/>
      <c r="R12" s="101"/>
      <c r="S12" s="101"/>
      <c r="T12" s="91">
        <v>32</v>
      </c>
      <c r="U12" s="101">
        <v>30</v>
      </c>
      <c r="V12" s="101"/>
      <c r="W12" s="101"/>
      <c r="X12" s="102">
        <f>'Bieu 1B'!C14</f>
        <v>372</v>
      </c>
    </row>
    <row r="13" spans="1:24" ht="24.75" customHeight="1" x14ac:dyDescent="0.25">
      <c r="A13" s="96"/>
      <c r="B13" s="315" t="s">
        <v>172</v>
      </c>
      <c r="C13" s="316"/>
      <c r="D13" s="92">
        <f>D12/C12*100</f>
        <v>70.967741935483872</v>
      </c>
      <c r="E13" s="92">
        <f>E12/C12*100</f>
        <v>29.032258064516132</v>
      </c>
      <c r="F13" s="92">
        <f>F12/E12*100</f>
        <v>0</v>
      </c>
      <c r="G13" s="92">
        <f>G12/C12*100</f>
        <v>0</v>
      </c>
      <c r="H13" s="91">
        <f>H12/C12*100</f>
        <v>74.193548387096769</v>
      </c>
      <c r="I13" s="92">
        <f>I12/C12*100</f>
        <v>25.806451612903224</v>
      </c>
      <c r="J13" s="92">
        <f>J12/I12*100</f>
        <v>0</v>
      </c>
      <c r="K13" s="92">
        <f>K12/C12*100</f>
        <v>0</v>
      </c>
      <c r="L13" s="91">
        <f>L12/C12*100</f>
        <v>29.032258064516132</v>
      </c>
      <c r="M13" s="92">
        <f>M12/C12*100</f>
        <v>70.967741935483872</v>
      </c>
      <c r="N13" s="92">
        <f>N12/C12*100</f>
        <v>0</v>
      </c>
      <c r="O13" s="92">
        <f>O12/C12*100</f>
        <v>0</v>
      </c>
      <c r="P13" s="91">
        <f>P12/C12*100</f>
        <v>100</v>
      </c>
      <c r="Q13" s="92">
        <f>Q12/C12*100</f>
        <v>0</v>
      </c>
      <c r="R13" s="92">
        <f>R12/C12*100</f>
        <v>0</v>
      </c>
      <c r="S13" s="92">
        <f>S12/C12*100</f>
        <v>0</v>
      </c>
      <c r="T13" s="91">
        <f>T12/C12*100</f>
        <v>51.612903225806448</v>
      </c>
      <c r="U13" s="92">
        <f>U12/C12*100</f>
        <v>48.387096774193552</v>
      </c>
      <c r="V13" s="92">
        <f>V12/C12*100</f>
        <v>0</v>
      </c>
      <c r="W13" s="92">
        <f>W12/C12*100</f>
        <v>0</v>
      </c>
      <c r="X13" s="98"/>
    </row>
    <row r="14" spans="1:24" ht="32.25" customHeight="1" x14ac:dyDescent="0.25">
      <c r="A14" s="96">
        <v>3</v>
      </c>
      <c r="B14" s="317" t="s">
        <v>378</v>
      </c>
      <c r="C14" s="318"/>
      <c r="D14" s="96"/>
      <c r="E14" s="96"/>
      <c r="F14" s="96"/>
      <c r="G14" s="96"/>
      <c r="H14" s="97"/>
      <c r="I14" s="96"/>
      <c r="J14" s="96"/>
      <c r="K14" s="96"/>
      <c r="L14" s="97"/>
      <c r="M14" s="96"/>
      <c r="N14" s="96"/>
      <c r="O14" s="96"/>
      <c r="P14" s="97"/>
      <c r="Q14" s="96"/>
      <c r="R14" s="96"/>
      <c r="S14" s="96"/>
      <c r="T14" s="97"/>
      <c r="U14" s="96"/>
      <c r="V14" s="96"/>
      <c r="W14" s="96"/>
      <c r="X14" s="98"/>
    </row>
    <row r="15" spans="1:24" s="82" customFormat="1" ht="18.75" customHeight="1" x14ac:dyDescent="0.25">
      <c r="A15" s="99"/>
      <c r="B15" s="100" t="s">
        <v>170</v>
      </c>
      <c r="C15" s="101">
        <v>65</v>
      </c>
      <c r="D15" s="101">
        <v>50</v>
      </c>
      <c r="E15" s="101">
        <v>15</v>
      </c>
      <c r="F15" s="101"/>
      <c r="G15" s="101"/>
      <c r="H15" s="91">
        <v>55</v>
      </c>
      <c r="I15" s="101">
        <v>10</v>
      </c>
      <c r="J15" s="101"/>
      <c r="K15" s="101"/>
      <c r="L15" s="91">
        <v>5</v>
      </c>
      <c r="M15" s="101">
        <v>60</v>
      </c>
      <c r="N15" s="101"/>
      <c r="O15" s="101"/>
      <c r="P15" s="91">
        <v>65</v>
      </c>
      <c r="Q15" s="101"/>
      <c r="R15" s="101"/>
      <c r="S15" s="101"/>
      <c r="T15" s="91">
        <v>45</v>
      </c>
      <c r="U15" s="101">
        <v>20</v>
      </c>
      <c r="V15" s="101"/>
      <c r="W15" s="101"/>
      <c r="X15" s="102">
        <f>'Bieu 1B'!C17</f>
        <v>169</v>
      </c>
    </row>
    <row r="16" spans="1:24" ht="26.25" customHeight="1" x14ac:dyDescent="0.25">
      <c r="A16" s="96"/>
      <c r="B16" s="315" t="s">
        <v>172</v>
      </c>
      <c r="C16" s="316"/>
      <c r="D16" s="92">
        <f>D15/C15*100</f>
        <v>76.923076923076934</v>
      </c>
      <c r="E16" s="92">
        <f>E15/C15*100</f>
        <v>23.076923076923077</v>
      </c>
      <c r="F16" s="92">
        <f>F15/E15*100</f>
        <v>0</v>
      </c>
      <c r="G16" s="92">
        <v>0</v>
      </c>
      <c r="H16" s="91">
        <f>H15/C15*100</f>
        <v>84.615384615384613</v>
      </c>
      <c r="I16" s="92">
        <f>I15/C15*100</f>
        <v>15.384615384615385</v>
      </c>
      <c r="J16" s="92">
        <v>0</v>
      </c>
      <c r="K16" s="92">
        <v>0</v>
      </c>
      <c r="L16" s="91">
        <f>L15/C15*100</f>
        <v>7.6923076923076925</v>
      </c>
      <c r="M16" s="92">
        <f>M15/C15*100</f>
        <v>92.307692307692307</v>
      </c>
      <c r="N16" s="92">
        <v>0</v>
      </c>
      <c r="O16" s="92">
        <v>0</v>
      </c>
      <c r="P16" s="91">
        <f>P15/C15*100</f>
        <v>100</v>
      </c>
      <c r="Q16" s="92">
        <f>Q15/D15*100</f>
        <v>0</v>
      </c>
      <c r="R16" s="92">
        <v>0</v>
      </c>
      <c r="S16" s="92">
        <v>0</v>
      </c>
      <c r="T16" s="91">
        <f>T15/C15*100</f>
        <v>69.230769230769226</v>
      </c>
      <c r="U16" s="92">
        <f>U15/C15*100</f>
        <v>30.76923076923077</v>
      </c>
      <c r="V16" s="92">
        <v>0</v>
      </c>
      <c r="W16" s="92">
        <v>0</v>
      </c>
      <c r="X16" s="98"/>
    </row>
    <row r="17" spans="1:24" ht="33.75" customHeight="1" x14ac:dyDescent="0.25">
      <c r="A17" s="96">
        <v>4</v>
      </c>
      <c r="B17" s="317" t="s">
        <v>379</v>
      </c>
      <c r="C17" s="318"/>
      <c r="D17" s="96"/>
      <c r="E17" s="96"/>
      <c r="F17" s="96"/>
      <c r="G17" s="96"/>
      <c r="H17" s="97"/>
      <c r="I17" s="96"/>
      <c r="J17" s="96"/>
      <c r="K17" s="96"/>
      <c r="L17" s="97"/>
      <c r="M17" s="96"/>
      <c r="N17" s="96"/>
      <c r="O17" s="96"/>
      <c r="P17" s="97"/>
      <c r="Q17" s="96"/>
      <c r="R17" s="96"/>
      <c r="S17" s="96"/>
      <c r="T17" s="97"/>
      <c r="U17" s="96"/>
      <c r="V17" s="96"/>
      <c r="W17" s="96"/>
      <c r="X17" s="98"/>
    </row>
    <row r="18" spans="1:24" s="82" customFormat="1" ht="18.75" customHeight="1" x14ac:dyDescent="0.25">
      <c r="A18" s="99"/>
      <c r="B18" s="100" t="s">
        <v>170</v>
      </c>
      <c r="C18" s="101">
        <v>21</v>
      </c>
      <c r="D18" s="101">
        <v>17</v>
      </c>
      <c r="E18" s="101">
        <v>4</v>
      </c>
      <c r="F18" s="101"/>
      <c r="G18" s="101"/>
      <c r="H18" s="91">
        <v>14</v>
      </c>
      <c r="I18" s="101">
        <v>7</v>
      </c>
      <c r="J18" s="101"/>
      <c r="K18" s="101"/>
      <c r="L18" s="91">
        <v>21</v>
      </c>
      <c r="M18" s="101"/>
      <c r="N18" s="101"/>
      <c r="O18" s="101"/>
      <c r="P18" s="91">
        <v>14</v>
      </c>
      <c r="Q18" s="101">
        <v>7</v>
      </c>
      <c r="R18" s="101"/>
      <c r="S18" s="101"/>
      <c r="T18" s="91">
        <v>18</v>
      </c>
      <c r="U18" s="101">
        <v>3</v>
      </c>
      <c r="V18" s="101"/>
      <c r="W18" s="101"/>
      <c r="X18" s="102">
        <v>206</v>
      </c>
    </row>
    <row r="19" spans="1:24" ht="27.75" customHeight="1" x14ac:dyDescent="0.25">
      <c r="A19" s="96"/>
      <c r="B19" s="315" t="s">
        <v>172</v>
      </c>
      <c r="C19" s="316"/>
      <c r="D19" s="92">
        <f>D18/C18*100</f>
        <v>80.952380952380949</v>
      </c>
      <c r="E19" s="92">
        <f>E18/C18*100</f>
        <v>19.047619047619047</v>
      </c>
      <c r="F19" s="92">
        <v>0</v>
      </c>
      <c r="G19" s="92">
        <f>G18/C18*100</f>
        <v>0</v>
      </c>
      <c r="H19" s="91">
        <f>H18/C18*100</f>
        <v>66.666666666666657</v>
      </c>
      <c r="I19" s="92">
        <f>I18/C18*100</f>
        <v>33.333333333333329</v>
      </c>
      <c r="J19" s="92">
        <v>0</v>
      </c>
      <c r="K19" s="92">
        <f>K18/C18*100</f>
        <v>0</v>
      </c>
      <c r="L19" s="91">
        <f>L18/C18*100</f>
        <v>100</v>
      </c>
      <c r="M19" s="92">
        <f>M18/C18*100</f>
        <v>0</v>
      </c>
      <c r="N19" s="92">
        <v>0</v>
      </c>
      <c r="O19" s="92">
        <v>0</v>
      </c>
      <c r="P19" s="91">
        <f>P18/C18*100</f>
        <v>66.666666666666657</v>
      </c>
      <c r="Q19" s="92">
        <f>Q18/C18*100</f>
        <v>33.333333333333329</v>
      </c>
      <c r="R19" s="92">
        <v>0</v>
      </c>
      <c r="S19" s="92">
        <f>S18/C18*100</f>
        <v>0</v>
      </c>
      <c r="T19" s="91">
        <f>T18/C18*100</f>
        <v>85.714285714285708</v>
      </c>
      <c r="U19" s="92">
        <f>U18/C18*100</f>
        <v>14.285714285714285</v>
      </c>
      <c r="V19" s="92">
        <v>0</v>
      </c>
      <c r="W19" s="92">
        <v>0</v>
      </c>
      <c r="X19" s="98"/>
    </row>
    <row r="20" spans="1:24" ht="24.75" customHeight="1" x14ac:dyDescent="0.25">
      <c r="A20" s="96">
        <v>5</v>
      </c>
      <c r="B20" s="317" t="s">
        <v>380</v>
      </c>
      <c r="C20" s="318"/>
      <c r="D20" s="96"/>
      <c r="E20" s="96"/>
      <c r="F20" s="96"/>
      <c r="G20" s="96"/>
      <c r="H20" s="97"/>
      <c r="I20" s="96"/>
      <c r="J20" s="96"/>
      <c r="K20" s="96"/>
      <c r="L20" s="97"/>
      <c r="M20" s="96"/>
      <c r="N20" s="96"/>
      <c r="O20" s="96"/>
      <c r="P20" s="97"/>
      <c r="Q20" s="96"/>
      <c r="R20" s="96"/>
      <c r="S20" s="96"/>
      <c r="T20" s="97"/>
      <c r="U20" s="96"/>
      <c r="V20" s="96"/>
      <c r="W20" s="96"/>
      <c r="X20" s="98"/>
    </row>
    <row r="21" spans="1:24" s="82" customFormat="1" ht="18.75" customHeight="1" x14ac:dyDescent="0.25">
      <c r="A21" s="99"/>
      <c r="B21" s="100" t="s">
        <v>170</v>
      </c>
      <c r="C21" s="101">
        <v>45</v>
      </c>
      <c r="D21" s="101">
        <v>40</v>
      </c>
      <c r="E21" s="101">
        <v>5</v>
      </c>
      <c r="F21" s="101"/>
      <c r="G21" s="101"/>
      <c r="H21" s="91">
        <v>30</v>
      </c>
      <c r="I21" s="101">
        <v>15</v>
      </c>
      <c r="J21" s="101"/>
      <c r="K21" s="101"/>
      <c r="L21" s="91">
        <v>40</v>
      </c>
      <c r="M21" s="101">
        <v>5</v>
      </c>
      <c r="N21" s="101"/>
      <c r="O21" s="101"/>
      <c r="P21" s="91">
        <v>35</v>
      </c>
      <c r="Q21" s="101">
        <v>5</v>
      </c>
      <c r="R21" s="101"/>
      <c r="S21" s="101"/>
      <c r="T21" s="91">
        <v>35</v>
      </c>
      <c r="U21" s="101">
        <v>10</v>
      </c>
      <c r="V21" s="101"/>
      <c r="W21" s="101"/>
      <c r="X21" s="102">
        <f>'Bieu 1B'!C15</f>
        <v>61</v>
      </c>
    </row>
    <row r="22" spans="1:24" ht="33" customHeight="1" x14ac:dyDescent="0.25">
      <c r="A22" s="96"/>
      <c r="B22" s="315" t="s">
        <v>172</v>
      </c>
      <c r="C22" s="316"/>
      <c r="D22" s="92">
        <f>D21/C21*100</f>
        <v>88.888888888888886</v>
      </c>
      <c r="E22" s="92">
        <f>E21/C21*100</f>
        <v>11.111111111111111</v>
      </c>
      <c r="F22" s="92">
        <v>0</v>
      </c>
      <c r="G22" s="92">
        <v>0</v>
      </c>
      <c r="H22" s="91">
        <f>H21/C21*100</f>
        <v>66.666666666666657</v>
      </c>
      <c r="I22" s="92">
        <f>I21/C21*100</f>
        <v>33.333333333333329</v>
      </c>
      <c r="J22" s="92">
        <v>0</v>
      </c>
      <c r="K22" s="92">
        <v>0</v>
      </c>
      <c r="L22" s="91">
        <f>L21/C21*100</f>
        <v>88.888888888888886</v>
      </c>
      <c r="M22" s="92">
        <f>M21/C21*100</f>
        <v>11.111111111111111</v>
      </c>
      <c r="N22" s="92">
        <v>0</v>
      </c>
      <c r="O22" s="92">
        <v>0</v>
      </c>
      <c r="P22" s="91">
        <f>P21/C21*100</f>
        <v>77.777777777777786</v>
      </c>
      <c r="Q22" s="92">
        <f>Q21/C21*100</f>
        <v>11.111111111111111</v>
      </c>
      <c r="R22" s="92">
        <v>0</v>
      </c>
      <c r="S22" s="92">
        <v>0</v>
      </c>
      <c r="T22" s="91">
        <f>T21/C21*100</f>
        <v>77.777777777777786</v>
      </c>
      <c r="U22" s="92">
        <f>U21/C21*100</f>
        <v>22.222222222222221</v>
      </c>
      <c r="V22" s="92">
        <v>0</v>
      </c>
      <c r="W22" s="92">
        <v>0</v>
      </c>
      <c r="X22" s="98"/>
    </row>
    <row r="23" spans="1:24" ht="28.5" customHeight="1" x14ac:dyDescent="0.25">
      <c r="A23" s="96">
        <v>6</v>
      </c>
      <c r="B23" s="317" t="s">
        <v>381</v>
      </c>
      <c r="C23" s="318"/>
      <c r="D23" s="96"/>
      <c r="E23" s="96"/>
      <c r="F23" s="96"/>
      <c r="G23" s="96"/>
      <c r="H23" s="97"/>
      <c r="I23" s="96"/>
      <c r="J23" s="96"/>
      <c r="K23" s="96"/>
      <c r="L23" s="97"/>
      <c r="M23" s="96"/>
      <c r="N23" s="96"/>
      <c r="O23" s="96"/>
      <c r="P23" s="97"/>
      <c r="Q23" s="96"/>
      <c r="R23" s="96"/>
      <c r="S23" s="96"/>
      <c r="T23" s="97"/>
      <c r="U23" s="96"/>
      <c r="V23" s="96"/>
      <c r="W23" s="96"/>
      <c r="X23" s="98"/>
    </row>
    <row r="24" spans="1:24" s="82" customFormat="1" ht="18.75" customHeight="1" x14ac:dyDescent="0.25">
      <c r="A24" s="99"/>
      <c r="B24" s="100" t="s">
        <v>170</v>
      </c>
      <c r="C24" s="101">
        <v>38</v>
      </c>
      <c r="D24" s="101">
        <v>32</v>
      </c>
      <c r="E24" s="101">
        <v>6</v>
      </c>
      <c r="F24" s="101"/>
      <c r="G24" s="101"/>
      <c r="H24" s="91">
        <v>35</v>
      </c>
      <c r="I24" s="101">
        <v>3</v>
      </c>
      <c r="J24" s="101"/>
      <c r="K24" s="101"/>
      <c r="L24" s="91">
        <v>36</v>
      </c>
      <c r="M24" s="101">
        <v>2</v>
      </c>
      <c r="N24" s="101"/>
      <c r="O24" s="101"/>
      <c r="P24" s="91">
        <v>38</v>
      </c>
      <c r="Q24" s="101"/>
      <c r="R24" s="101"/>
      <c r="S24" s="101"/>
      <c r="T24" s="91">
        <v>35</v>
      </c>
      <c r="U24" s="101">
        <v>3</v>
      </c>
      <c r="V24" s="101"/>
      <c r="W24" s="101"/>
      <c r="X24" s="102">
        <f>'Bieu 1B'!C13</f>
        <v>401</v>
      </c>
    </row>
    <row r="25" spans="1:24" ht="32.25" customHeight="1" x14ac:dyDescent="0.25">
      <c r="A25" s="96"/>
      <c r="B25" s="315" t="s">
        <v>172</v>
      </c>
      <c r="C25" s="316"/>
      <c r="D25" s="92">
        <f>D24/C24*100</f>
        <v>84.210526315789465</v>
      </c>
      <c r="E25" s="92">
        <f>E24/C24*100</f>
        <v>15.789473684210526</v>
      </c>
      <c r="F25" s="92">
        <v>0</v>
      </c>
      <c r="G25" s="92">
        <v>0</v>
      </c>
      <c r="H25" s="91">
        <f>H24/C24*100</f>
        <v>92.10526315789474</v>
      </c>
      <c r="I25" s="92">
        <f>I24/C24*100</f>
        <v>7.8947368421052628</v>
      </c>
      <c r="J25" s="92">
        <f>J24/C24*100</f>
        <v>0</v>
      </c>
      <c r="K25" s="92">
        <v>0</v>
      </c>
      <c r="L25" s="91">
        <f>L24/C24*100</f>
        <v>94.73684210526315</v>
      </c>
      <c r="M25" s="92">
        <f>M24/C24*100</f>
        <v>5.2631578947368416</v>
      </c>
      <c r="N25" s="92">
        <v>0</v>
      </c>
      <c r="O25" s="92">
        <v>0</v>
      </c>
      <c r="P25" s="91">
        <f>P24/C24*100</f>
        <v>100</v>
      </c>
      <c r="Q25" s="92">
        <f>Q24/C24*100</f>
        <v>0</v>
      </c>
      <c r="R25" s="92">
        <v>0</v>
      </c>
      <c r="S25" s="92">
        <v>0</v>
      </c>
      <c r="T25" s="91">
        <f>T24/C24*100</f>
        <v>92.10526315789474</v>
      </c>
      <c r="U25" s="92">
        <f>U24/C24*100</f>
        <v>7.8947368421052628</v>
      </c>
      <c r="V25" s="92">
        <v>0</v>
      </c>
      <c r="W25" s="92">
        <v>0</v>
      </c>
      <c r="X25" s="98"/>
    </row>
    <row r="26" spans="1:24" ht="26.25" customHeight="1" x14ac:dyDescent="0.25">
      <c r="A26" s="96">
        <v>7</v>
      </c>
      <c r="B26" s="317" t="s">
        <v>375</v>
      </c>
      <c r="C26" s="318"/>
      <c r="D26" s="96"/>
      <c r="E26" s="96"/>
      <c r="F26" s="96"/>
      <c r="G26" s="96"/>
      <c r="H26" s="97"/>
      <c r="I26" s="96"/>
      <c r="J26" s="96"/>
      <c r="K26" s="96"/>
      <c r="L26" s="97"/>
      <c r="M26" s="96"/>
      <c r="N26" s="96"/>
      <c r="O26" s="96"/>
      <c r="P26" s="97"/>
      <c r="Q26" s="96"/>
      <c r="R26" s="96"/>
      <c r="S26" s="96"/>
      <c r="T26" s="97"/>
      <c r="U26" s="96"/>
      <c r="V26" s="96"/>
      <c r="W26" s="96"/>
      <c r="X26" s="98"/>
    </row>
    <row r="27" spans="1:24" s="82" customFormat="1" ht="18.75" customHeight="1" x14ac:dyDescent="0.25">
      <c r="A27" s="99"/>
      <c r="B27" s="100" t="s">
        <v>170</v>
      </c>
      <c r="C27" s="101">
        <v>37</v>
      </c>
      <c r="D27" s="101">
        <v>28</v>
      </c>
      <c r="E27" s="101">
        <v>9</v>
      </c>
      <c r="F27" s="101"/>
      <c r="G27" s="101"/>
      <c r="H27" s="91">
        <v>31</v>
      </c>
      <c r="I27" s="101">
        <v>6</v>
      </c>
      <c r="J27" s="101"/>
      <c r="K27" s="101"/>
      <c r="L27" s="91">
        <v>22</v>
      </c>
      <c r="M27" s="101">
        <v>15</v>
      </c>
      <c r="N27" s="101"/>
      <c r="O27" s="101"/>
      <c r="P27" s="91">
        <v>37</v>
      </c>
      <c r="Q27" s="101">
        <v>0</v>
      </c>
      <c r="R27" s="101"/>
      <c r="S27" s="101"/>
      <c r="T27" s="91">
        <v>33</v>
      </c>
      <c r="U27" s="101">
        <v>4</v>
      </c>
      <c r="V27" s="101"/>
      <c r="W27" s="101"/>
      <c r="X27" s="102">
        <f>'Bieu 1B'!C9</f>
        <v>206</v>
      </c>
    </row>
    <row r="28" spans="1:24" ht="27.75" customHeight="1" x14ac:dyDescent="0.25">
      <c r="A28" s="96"/>
      <c r="B28" s="315" t="s">
        <v>172</v>
      </c>
      <c r="C28" s="316"/>
      <c r="D28" s="92">
        <f>D27/C27*100</f>
        <v>75.675675675675677</v>
      </c>
      <c r="E28" s="92">
        <f>E27/C27*100</f>
        <v>24.324324324324326</v>
      </c>
      <c r="F28" s="92">
        <v>0</v>
      </c>
      <c r="G28" s="92">
        <v>0</v>
      </c>
      <c r="H28" s="91">
        <f>H27/C27*100</f>
        <v>83.78378378378379</v>
      </c>
      <c r="I28" s="92">
        <f>I27/C27*100</f>
        <v>16.216216216216218</v>
      </c>
      <c r="J28" s="92">
        <v>0</v>
      </c>
      <c r="K28" s="92">
        <v>0</v>
      </c>
      <c r="L28" s="91">
        <f>L27/C27*100</f>
        <v>59.45945945945946</v>
      </c>
      <c r="M28" s="92">
        <f>M27/C27*100</f>
        <v>40.54054054054054</v>
      </c>
      <c r="N28" s="92">
        <v>0</v>
      </c>
      <c r="O28" s="92">
        <v>0</v>
      </c>
      <c r="P28" s="91">
        <f>P27/C27*100</f>
        <v>100</v>
      </c>
      <c r="Q28" s="92">
        <f>Q27/C27*100</f>
        <v>0</v>
      </c>
      <c r="R28" s="92">
        <v>0</v>
      </c>
      <c r="S28" s="92">
        <v>0</v>
      </c>
      <c r="T28" s="91">
        <f>T27/C27*100</f>
        <v>89.189189189189193</v>
      </c>
      <c r="U28" s="92">
        <f>U27/C27*100</f>
        <v>10.810810810810811</v>
      </c>
      <c r="V28" s="92">
        <v>0</v>
      </c>
      <c r="W28" s="92">
        <v>0</v>
      </c>
      <c r="X28" s="98"/>
    </row>
    <row r="29" spans="1:24" ht="30.75" customHeight="1" x14ac:dyDescent="0.25">
      <c r="A29" s="96">
        <v>8</v>
      </c>
      <c r="B29" s="317" t="s">
        <v>382</v>
      </c>
      <c r="C29" s="318"/>
      <c r="D29" s="96"/>
      <c r="E29" s="96"/>
      <c r="F29" s="96"/>
      <c r="G29" s="96"/>
      <c r="H29" s="97"/>
      <c r="I29" s="96"/>
      <c r="J29" s="96"/>
      <c r="K29" s="96"/>
      <c r="L29" s="97"/>
      <c r="M29" s="96"/>
      <c r="N29" s="96"/>
      <c r="O29" s="96"/>
      <c r="P29" s="97"/>
      <c r="Q29" s="96"/>
      <c r="R29" s="96"/>
      <c r="S29" s="96"/>
      <c r="T29" s="97"/>
      <c r="U29" s="96"/>
      <c r="V29" s="96"/>
      <c r="W29" s="96"/>
      <c r="X29" s="98"/>
    </row>
    <row r="30" spans="1:24" s="82" customFormat="1" ht="18.75" customHeight="1" x14ac:dyDescent="0.25">
      <c r="A30" s="99"/>
      <c r="B30" s="100" t="s">
        <v>170</v>
      </c>
      <c r="C30" s="101">
        <v>36</v>
      </c>
      <c r="D30" s="101">
        <v>31</v>
      </c>
      <c r="E30" s="101">
        <v>5</v>
      </c>
      <c r="F30" s="101"/>
      <c r="G30" s="101"/>
      <c r="H30" s="91">
        <v>31</v>
      </c>
      <c r="I30" s="101">
        <v>5</v>
      </c>
      <c r="J30" s="101"/>
      <c r="K30" s="101"/>
      <c r="L30" s="91">
        <v>30</v>
      </c>
      <c r="M30" s="101">
        <v>6</v>
      </c>
      <c r="N30" s="101"/>
      <c r="O30" s="101"/>
      <c r="P30" s="91">
        <v>36</v>
      </c>
      <c r="Q30" s="101">
        <v>0</v>
      </c>
      <c r="R30" s="101"/>
      <c r="S30" s="101"/>
      <c r="T30" s="91">
        <v>30</v>
      </c>
      <c r="U30" s="101">
        <v>4</v>
      </c>
      <c r="V30" s="101"/>
      <c r="W30" s="101"/>
      <c r="X30" s="102">
        <f>'Bieu 1B'!C10</f>
        <v>373</v>
      </c>
    </row>
    <row r="31" spans="1:24" ht="28.5" customHeight="1" x14ac:dyDescent="0.25">
      <c r="A31" s="96"/>
      <c r="B31" s="315" t="s">
        <v>172</v>
      </c>
      <c r="C31" s="316"/>
      <c r="D31" s="92">
        <f>D30/C30*100</f>
        <v>86.111111111111114</v>
      </c>
      <c r="E31" s="92">
        <f>E30/C30*100</f>
        <v>13.888888888888889</v>
      </c>
      <c r="F31" s="92">
        <v>0</v>
      </c>
      <c r="G31" s="92">
        <v>0</v>
      </c>
      <c r="H31" s="91">
        <f>H30/C30*100</f>
        <v>86.111111111111114</v>
      </c>
      <c r="I31" s="92">
        <f>I30/C30*100</f>
        <v>13.888888888888889</v>
      </c>
      <c r="J31" s="92">
        <v>0</v>
      </c>
      <c r="K31" s="92">
        <v>0</v>
      </c>
      <c r="L31" s="91">
        <f>L30/C30*100</f>
        <v>83.333333333333343</v>
      </c>
      <c r="M31" s="92">
        <f>M30/C30*100</f>
        <v>16.666666666666664</v>
      </c>
      <c r="N31" s="92">
        <v>0</v>
      </c>
      <c r="O31" s="92">
        <v>0</v>
      </c>
      <c r="P31" s="91">
        <f>P30/C30*100</f>
        <v>100</v>
      </c>
      <c r="Q31" s="92">
        <f>Q30/C30*100</f>
        <v>0</v>
      </c>
      <c r="R31" s="92">
        <v>0</v>
      </c>
      <c r="S31" s="92">
        <v>0</v>
      </c>
      <c r="T31" s="91">
        <f>T30/C30*100</f>
        <v>83.333333333333343</v>
      </c>
      <c r="U31" s="92">
        <f>U30/C30*100</f>
        <v>11.111111111111111</v>
      </c>
      <c r="V31" s="92">
        <v>0</v>
      </c>
      <c r="W31" s="92">
        <v>0</v>
      </c>
      <c r="X31" s="98"/>
    </row>
    <row r="32" spans="1:24" ht="25.5" customHeight="1" x14ac:dyDescent="0.25">
      <c r="A32" s="103">
        <v>9</v>
      </c>
      <c r="B32" s="317" t="s">
        <v>383</v>
      </c>
      <c r="C32" s="318"/>
      <c r="D32" s="96"/>
      <c r="E32" s="96"/>
      <c r="F32" s="96"/>
      <c r="G32" s="96"/>
      <c r="H32" s="97"/>
      <c r="I32" s="96"/>
      <c r="J32" s="96"/>
      <c r="K32" s="96"/>
      <c r="L32" s="97"/>
      <c r="M32" s="96"/>
      <c r="N32" s="96"/>
      <c r="O32" s="96"/>
      <c r="P32" s="97"/>
      <c r="Q32" s="96"/>
      <c r="R32" s="96"/>
      <c r="S32" s="96"/>
      <c r="T32" s="97"/>
      <c r="U32" s="96"/>
      <c r="V32" s="96"/>
      <c r="W32" s="96"/>
      <c r="X32" s="98"/>
    </row>
    <row r="33" spans="1:24" s="83" customFormat="1" ht="18" customHeight="1" x14ac:dyDescent="0.25">
      <c r="A33" s="100"/>
      <c r="B33" s="100" t="s">
        <v>170</v>
      </c>
      <c r="C33" s="101">
        <v>290</v>
      </c>
      <c r="D33" s="101">
        <v>282</v>
      </c>
      <c r="E33" s="101">
        <v>8</v>
      </c>
      <c r="F33" s="101"/>
      <c r="G33" s="101"/>
      <c r="H33" s="91">
        <v>271</v>
      </c>
      <c r="I33" s="101">
        <v>19</v>
      </c>
      <c r="J33" s="101"/>
      <c r="K33" s="101"/>
      <c r="L33" s="91">
        <v>268</v>
      </c>
      <c r="M33" s="101">
        <v>22</v>
      </c>
      <c r="N33" s="101"/>
      <c r="O33" s="101"/>
      <c r="P33" s="91">
        <v>286</v>
      </c>
      <c r="Q33" s="101">
        <v>4</v>
      </c>
      <c r="R33" s="101"/>
      <c r="S33" s="101"/>
      <c r="T33" s="91">
        <v>278</v>
      </c>
      <c r="U33" s="101">
        <v>12</v>
      </c>
      <c r="V33" s="101">
        <v>0</v>
      </c>
      <c r="W33" s="101"/>
      <c r="X33" s="104">
        <f>'Bieu 1B'!C12</f>
        <v>394</v>
      </c>
    </row>
    <row r="34" spans="1:24" s="79" customFormat="1" ht="15" x14ac:dyDescent="0.25">
      <c r="A34" s="105"/>
      <c r="B34" s="315" t="s">
        <v>172</v>
      </c>
      <c r="C34" s="316"/>
      <c r="D34" s="92">
        <f>D33/C33*100</f>
        <v>97.241379310344826</v>
      </c>
      <c r="E34" s="92">
        <f>E33/C33*100</f>
        <v>2.7586206896551726</v>
      </c>
      <c r="F34" s="92">
        <v>0</v>
      </c>
      <c r="G34" s="92">
        <v>0</v>
      </c>
      <c r="H34" s="91">
        <f>H33/C33*100</f>
        <v>93.448275862068968</v>
      </c>
      <c r="I34" s="92">
        <f>I33/C33*100</f>
        <v>6.5517241379310347</v>
      </c>
      <c r="J34" s="92">
        <v>0</v>
      </c>
      <c r="K34" s="92">
        <v>0</v>
      </c>
      <c r="L34" s="91">
        <f>L33/C33*100</f>
        <v>92.41379310344827</v>
      </c>
      <c r="M34" s="92">
        <f>M33/C33*100</f>
        <v>7.5862068965517242</v>
      </c>
      <c r="N34" s="92">
        <f>N33/M33*100</f>
        <v>0</v>
      </c>
      <c r="O34" s="92">
        <v>0</v>
      </c>
      <c r="P34" s="91">
        <f>P33/C33*100</f>
        <v>98.620689655172413</v>
      </c>
      <c r="Q34" s="92">
        <f>Q33/C33*100</f>
        <v>1.3793103448275863</v>
      </c>
      <c r="R34" s="92">
        <v>0</v>
      </c>
      <c r="S34" s="92">
        <v>0</v>
      </c>
      <c r="T34" s="91">
        <f>T33/C33*100</f>
        <v>95.862068965517238</v>
      </c>
      <c r="U34" s="92">
        <f>U33/C33*100</f>
        <v>4.1379310344827589</v>
      </c>
      <c r="V34" s="92">
        <f>V33/C33*100</f>
        <v>0</v>
      </c>
      <c r="W34" s="92">
        <v>0</v>
      </c>
      <c r="X34" s="106"/>
    </row>
    <row r="35" spans="1:24" ht="29.25" customHeight="1" x14ac:dyDescent="0.25">
      <c r="A35" s="103">
        <v>10</v>
      </c>
      <c r="B35" s="317" t="s">
        <v>384</v>
      </c>
      <c r="C35" s="318"/>
      <c r="D35" s="96"/>
      <c r="E35" s="96"/>
      <c r="F35" s="96"/>
      <c r="G35" s="96"/>
      <c r="H35" s="97"/>
      <c r="I35" s="96"/>
      <c r="J35" s="96"/>
      <c r="K35" s="96"/>
      <c r="L35" s="97"/>
      <c r="M35" s="96"/>
      <c r="N35" s="96"/>
      <c r="O35" s="96"/>
      <c r="P35" s="97"/>
      <c r="Q35" s="96"/>
      <c r="R35" s="96"/>
      <c r="S35" s="96"/>
      <c r="T35" s="97"/>
      <c r="U35" s="96"/>
      <c r="V35" s="96"/>
      <c r="W35" s="96"/>
      <c r="X35" s="98"/>
    </row>
    <row r="36" spans="1:24" s="82" customFormat="1" ht="21" customHeight="1" x14ac:dyDescent="0.25">
      <c r="A36" s="107"/>
      <c r="B36" s="100" t="s">
        <v>170</v>
      </c>
      <c r="C36" s="108">
        <v>29</v>
      </c>
      <c r="D36" s="101">
        <v>21</v>
      </c>
      <c r="E36" s="101">
        <v>8</v>
      </c>
      <c r="F36" s="101"/>
      <c r="G36" s="101"/>
      <c r="H36" s="91">
        <v>22</v>
      </c>
      <c r="I36" s="101">
        <v>7</v>
      </c>
      <c r="J36" s="101"/>
      <c r="K36" s="101"/>
      <c r="L36" s="91">
        <v>18</v>
      </c>
      <c r="M36" s="101">
        <v>11</v>
      </c>
      <c r="N36" s="101"/>
      <c r="O36" s="101"/>
      <c r="P36" s="91">
        <v>26</v>
      </c>
      <c r="Q36" s="101">
        <v>3</v>
      </c>
      <c r="R36" s="101"/>
      <c r="S36" s="101"/>
      <c r="T36" s="91">
        <v>22</v>
      </c>
      <c r="U36" s="101">
        <v>7</v>
      </c>
      <c r="V36" s="101"/>
      <c r="W36" s="101"/>
      <c r="X36" s="102">
        <f>'Bieu 1B'!C16</f>
        <v>424</v>
      </c>
    </row>
    <row r="37" spans="1:24" x14ac:dyDescent="0.25">
      <c r="A37" s="109"/>
      <c r="B37" s="315" t="s">
        <v>172</v>
      </c>
      <c r="C37" s="316"/>
      <c r="D37" s="92">
        <f>D36/C36*100</f>
        <v>72.41379310344827</v>
      </c>
      <c r="E37" s="92">
        <f>E36/C36*100</f>
        <v>27.586206896551722</v>
      </c>
      <c r="F37" s="92">
        <v>0</v>
      </c>
      <c r="G37" s="92">
        <v>0</v>
      </c>
      <c r="H37" s="91">
        <f>H36/C36*100</f>
        <v>75.862068965517238</v>
      </c>
      <c r="I37" s="92">
        <f>I36/C36*100</f>
        <v>24.137931034482758</v>
      </c>
      <c r="J37" s="92">
        <v>0</v>
      </c>
      <c r="K37" s="92">
        <v>0</v>
      </c>
      <c r="L37" s="91">
        <f>L36/C36*100</f>
        <v>62.068965517241381</v>
      </c>
      <c r="M37" s="92">
        <f>M36/C36*100</f>
        <v>37.931034482758619</v>
      </c>
      <c r="N37" s="92">
        <v>0</v>
      </c>
      <c r="O37" s="92">
        <v>0</v>
      </c>
      <c r="P37" s="91">
        <f>P36/C36*100</f>
        <v>89.65517241379311</v>
      </c>
      <c r="Q37" s="92">
        <f>Q36/C36*100</f>
        <v>10.344827586206897</v>
      </c>
      <c r="R37" s="92">
        <v>0</v>
      </c>
      <c r="S37" s="92">
        <v>0</v>
      </c>
      <c r="T37" s="91">
        <f>T36/C36*100</f>
        <v>75.862068965517238</v>
      </c>
      <c r="U37" s="92">
        <f>U36/C36*100</f>
        <v>24.137931034482758</v>
      </c>
      <c r="V37" s="92">
        <v>0</v>
      </c>
      <c r="W37" s="92">
        <v>0</v>
      </c>
      <c r="X37" s="98"/>
    </row>
    <row r="38" spans="1:24" ht="27.75" customHeight="1" x14ac:dyDescent="0.25">
      <c r="A38" s="109">
        <v>11</v>
      </c>
      <c r="B38" s="317" t="s">
        <v>385</v>
      </c>
      <c r="C38" s="318"/>
      <c r="D38" s="96"/>
      <c r="E38" s="96"/>
      <c r="F38" s="96"/>
      <c r="G38" s="96"/>
      <c r="H38" s="97"/>
      <c r="I38" s="96"/>
      <c r="J38" s="96"/>
      <c r="K38" s="96"/>
      <c r="L38" s="97"/>
      <c r="M38" s="96"/>
      <c r="N38" s="96"/>
      <c r="O38" s="96"/>
      <c r="P38" s="97"/>
      <c r="Q38" s="96"/>
      <c r="R38" s="96"/>
      <c r="S38" s="96"/>
      <c r="T38" s="97"/>
      <c r="U38" s="96"/>
      <c r="V38" s="96"/>
      <c r="W38" s="96"/>
      <c r="X38" s="98"/>
    </row>
    <row r="39" spans="1:24" s="82" customFormat="1" x14ac:dyDescent="0.25">
      <c r="A39" s="107"/>
      <c r="B39" s="100" t="s">
        <v>170</v>
      </c>
      <c r="C39" s="113">
        <v>30</v>
      </c>
      <c r="D39" s="113">
        <v>19</v>
      </c>
      <c r="E39" s="113">
        <v>11</v>
      </c>
      <c r="F39" s="113"/>
      <c r="G39" s="113"/>
      <c r="H39" s="113">
        <v>26</v>
      </c>
      <c r="I39" s="113">
        <v>4</v>
      </c>
      <c r="J39" s="113"/>
      <c r="K39" s="113"/>
      <c r="L39" s="113">
        <v>9</v>
      </c>
      <c r="M39" s="113">
        <v>21</v>
      </c>
      <c r="N39" s="113"/>
      <c r="O39" s="113"/>
      <c r="P39" s="113">
        <v>29</v>
      </c>
      <c r="Q39" s="113">
        <v>1</v>
      </c>
      <c r="R39" s="113"/>
      <c r="S39" s="113"/>
      <c r="T39" s="113">
        <v>19</v>
      </c>
      <c r="U39" s="113">
        <v>11</v>
      </c>
      <c r="V39" s="113"/>
      <c r="W39" s="113"/>
      <c r="X39" s="102">
        <f>'Bieu 1B'!C11</f>
        <v>205</v>
      </c>
    </row>
    <row r="40" spans="1:24" x14ac:dyDescent="0.25">
      <c r="A40" s="109"/>
      <c r="B40" s="315" t="s">
        <v>172</v>
      </c>
      <c r="C40" s="316"/>
      <c r="D40" s="92">
        <f>D39/C39*100</f>
        <v>63.333333333333329</v>
      </c>
      <c r="E40" s="92">
        <f>E39/C39*100</f>
        <v>36.666666666666664</v>
      </c>
      <c r="F40" s="92">
        <v>0</v>
      </c>
      <c r="G40" s="92">
        <v>0</v>
      </c>
      <c r="H40" s="91">
        <f>H39/C39*100</f>
        <v>86.666666666666671</v>
      </c>
      <c r="I40" s="92">
        <f>I39/C39*100</f>
        <v>13.333333333333334</v>
      </c>
      <c r="J40" s="92">
        <v>0</v>
      </c>
      <c r="K40" s="92">
        <v>0</v>
      </c>
      <c r="L40" s="91">
        <f>L39/C39*100</f>
        <v>30</v>
      </c>
      <c r="M40" s="92">
        <f>M39/C39*100</f>
        <v>70</v>
      </c>
      <c r="N40" s="92">
        <v>0</v>
      </c>
      <c r="O40" s="92">
        <v>0</v>
      </c>
      <c r="P40" s="91">
        <f>P39/C39*100</f>
        <v>96.666666666666671</v>
      </c>
      <c r="Q40" s="92">
        <f>Q39/C39*100</f>
        <v>3.3333333333333335</v>
      </c>
      <c r="R40" s="92">
        <v>0</v>
      </c>
      <c r="S40" s="92">
        <v>0</v>
      </c>
      <c r="T40" s="91">
        <f>T39/C39*100</f>
        <v>63.333333333333329</v>
      </c>
      <c r="U40" s="92">
        <f>U39/C39*100</f>
        <v>36.666666666666664</v>
      </c>
      <c r="V40" s="92">
        <v>0</v>
      </c>
      <c r="W40" s="92">
        <v>0</v>
      </c>
      <c r="X40" s="98"/>
    </row>
    <row r="41" spans="1:24" ht="25.5" customHeight="1" x14ac:dyDescent="0.25">
      <c r="A41" s="109">
        <v>12</v>
      </c>
      <c r="B41" s="317" t="s">
        <v>386</v>
      </c>
      <c r="C41" s="318"/>
      <c r="D41" s="96"/>
      <c r="E41" s="96"/>
      <c r="F41" s="96"/>
      <c r="G41" s="96"/>
      <c r="H41" s="97"/>
      <c r="I41" s="96"/>
      <c r="J41" s="96"/>
      <c r="K41" s="96"/>
      <c r="L41" s="97"/>
      <c r="M41" s="96"/>
      <c r="N41" s="96"/>
      <c r="O41" s="96"/>
      <c r="P41" s="97"/>
      <c r="Q41" s="96"/>
      <c r="R41" s="96"/>
      <c r="S41" s="96"/>
      <c r="T41" s="97"/>
      <c r="U41" s="96"/>
      <c r="V41" s="96"/>
      <c r="W41" s="96"/>
      <c r="X41" s="98"/>
    </row>
    <row r="42" spans="1:24" s="82" customFormat="1" ht="15.75" customHeight="1" x14ac:dyDescent="0.25">
      <c r="A42" s="107"/>
      <c r="B42" s="100" t="s">
        <v>170</v>
      </c>
      <c r="C42" s="108">
        <v>38</v>
      </c>
      <c r="D42" s="101">
        <v>30</v>
      </c>
      <c r="E42" s="101">
        <v>8</v>
      </c>
      <c r="F42" s="101"/>
      <c r="G42" s="101"/>
      <c r="H42" s="91">
        <v>29</v>
      </c>
      <c r="I42" s="101">
        <v>9</v>
      </c>
      <c r="J42" s="101"/>
      <c r="K42" s="101"/>
      <c r="L42" s="91">
        <v>38</v>
      </c>
      <c r="M42" s="101"/>
      <c r="N42" s="101"/>
      <c r="O42" s="101"/>
      <c r="P42" s="91">
        <v>35</v>
      </c>
      <c r="Q42" s="101">
        <v>3</v>
      </c>
      <c r="R42" s="101"/>
      <c r="S42" s="101"/>
      <c r="T42" s="91">
        <v>38</v>
      </c>
      <c r="U42" s="101"/>
      <c r="V42" s="101"/>
      <c r="W42" s="101"/>
      <c r="X42" s="102">
        <f>'Bieu 1B'!C19</f>
        <v>285</v>
      </c>
    </row>
    <row r="43" spans="1:24" ht="15.75" customHeight="1" x14ac:dyDescent="0.25">
      <c r="A43" s="109"/>
      <c r="B43" s="315" t="s">
        <v>172</v>
      </c>
      <c r="C43" s="316"/>
      <c r="D43" s="92">
        <f>D42/C42*100</f>
        <v>78.94736842105263</v>
      </c>
      <c r="E43" s="92">
        <f>E42/C42*100</f>
        <v>21.052631578947366</v>
      </c>
      <c r="F43" s="92">
        <f>F42/E42*100</f>
        <v>0</v>
      </c>
      <c r="G43" s="92">
        <v>0</v>
      </c>
      <c r="H43" s="91">
        <f>H42/C42*100</f>
        <v>76.31578947368422</v>
      </c>
      <c r="I43" s="92">
        <f>I42/C42*100</f>
        <v>23.684210526315788</v>
      </c>
      <c r="J43" s="92">
        <f>J42/C42*100</f>
        <v>0</v>
      </c>
      <c r="K43" s="92">
        <v>0</v>
      </c>
      <c r="L43" s="91">
        <f>L42/C42*100</f>
        <v>100</v>
      </c>
      <c r="M43" s="92">
        <f>M42/C42*100</f>
        <v>0</v>
      </c>
      <c r="N43" s="92">
        <f>N42/C42*100</f>
        <v>0</v>
      </c>
      <c r="O43" s="92">
        <v>0</v>
      </c>
      <c r="P43" s="91">
        <f>P42/C42*100</f>
        <v>92.10526315789474</v>
      </c>
      <c r="Q43" s="92">
        <f>Q42/C42*100</f>
        <v>7.8947368421052628</v>
      </c>
      <c r="R43" s="92">
        <f>R42/C42*100</f>
        <v>0</v>
      </c>
      <c r="S43" s="92">
        <v>0</v>
      </c>
      <c r="T43" s="91">
        <f>T42/C42*100</f>
        <v>100</v>
      </c>
      <c r="U43" s="92">
        <f>U42/C42*100</f>
        <v>0</v>
      </c>
      <c r="V43" s="92">
        <v>0</v>
      </c>
      <c r="W43" s="92">
        <v>0</v>
      </c>
      <c r="X43" s="98"/>
    </row>
    <row r="44" spans="1:24" ht="24.75" customHeight="1" x14ac:dyDescent="0.25">
      <c r="A44" s="109">
        <v>13</v>
      </c>
      <c r="B44" s="317" t="s">
        <v>387</v>
      </c>
      <c r="C44" s="318"/>
      <c r="D44" s="96"/>
      <c r="E44" s="96"/>
      <c r="F44" s="96"/>
      <c r="G44" s="96"/>
      <c r="H44" s="97"/>
      <c r="I44" s="96"/>
      <c r="J44" s="96"/>
      <c r="K44" s="96"/>
      <c r="L44" s="97"/>
      <c r="M44" s="96"/>
      <c r="N44" s="96"/>
      <c r="O44" s="96"/>
      <c r="P44" s="97"/>
      <c r="Q44" s="96"/>
      <c r="R44" s="96"/>
      <c r="S44" s="96"/>
      <c r="T44" s="97"/>
      <c r="U44" s="96"/>
      <c r="V44" s="96"/>
      <c r="W44" s="96"/>
      <c r="X44" s="98"/>
    </row>
    <row r="45" spans="1:24" s="82" customFormat="1" ht="15.75" customHeight="1" x14ac:dyDescent="0.25">
      <c r="A45" s="107"/>
      <c r="B45" s="100" t="s">
        <v>170</v>
      </c>
      <c r="C45" s="108">
        <v>30</v>
      </c>
      <c r="D45" s="101">
        <v>24</v>
      </c>
      <c r="E45" s="101">
        <v>6</v>
      </c>
      <c r="F45" s="101"/>
      <c r="G45" s="101"/>
      <c r="H45" s="91">
        <v>30</v>
      </c>
      <c r="I45" s="101"/>
      <c r="J45" s="101"/>
      <c r="K45" s="101"/>
      <c r="L45" s="91">
        <v>21</v>
      </c>
      <c r="M45" s="101">
        <v>9</v>
      </c>
      <c r="N45" s="101"/>
      <c r="O45" s="101"/>
      <c r="P45" s="91">
        <v>30</v>
      </c>
      <c r="Q45" s="101"/>
      <c r="R45" s="101"/>
      <c r="S45" s="101"/>
      <c r="T45" s="91">
        <v>23</v>
      </c>
      <c r="U45" s="101">
        <v>7</v>
      </c>
      <c r="V45" s="101"/>
      <c r="W45" s="101"/>
      <c r="X45" s="102">
        <f>'Bieu 1B'!C20</f>
        <v>150</v>
      </c>
    </row>
    <row r="46" spans="1:24" ht="15.75" customHeight="1" x14ac:dyDescent="0.25">
      <c r="A46" s="109"/>
      <c r="B46" s="315" t="s">
        <v>172</v>
      </c>
      <c r="C46" s="316"/>
      <c r="D46" s="92">
        <f>D45/C45*100</f>
        <v>80</v>
      </c>
      <c r="E46" s="92">
        <f>E45/C45*100</f>
        <v>20</v>
      </c>
      <c r="F46" s="92">
        <v>0</v>
      </c>
      <c r="G46" s="92">
        <v>0</v>
      </c>
      <c r="H46" s="91">
        <f>H45/C45*100</f>
        <v>100</v>
      </c>
      <c r="I46" s="92">
        <f>I45/C45*100</f>
        <v>0</v>
      </c>
      <c r="J46" s="92">
        <v>0</v>
      </c>
      <c r="K46" s="92">
        <v>0</v>
      </c>
      <c r="L46" s="91">
        <f>L45/C45*100</f>
        <v>70</v>
      </c>
      <c r="M46" s="92">
        <f>M45/C45*100</f>
        <v>30</v>
      </c>
      <c r="N46" s="92">
        <v>0</v>
      </c>
      <c r="O46" s="92">
        <v>0</v>
      </c>
      <c r="P46" s="91">
        <f>P45/C45*100</f>
        <v>100</v>
      </c>
      <c r="Q46" s="92">
        <f>Q45/C45*100</f>
        <v>0</v>
      </c>
      <c r="R46" s="92">
        <v>0</v>
      </c>
      <c r="S46" s="92">
        <v>0</v>
      </c>
      <c r="T46" s="91">
        <f>T45/C45*100</f>
        <v>76.666666666666671</v>
      </c>
      <c r="U46" s="92">
        <f>U45/C45*100</f>
        <v>23.333333333333332</v>
      </c>
      <c r="V46" s="92">
        <v>0</v>
      </c>
      <c r="W46" s="92">
        <v>0</v>
      </c>
      <c r="X46" s="98"/>
    </row>
    <row r="47" spans="1:24" ht="15.75" customHeight="1" x14ac:dyDescent="0.25">
      <c r="A47" s="109">
        <v>14</v>
      </c>
      <c r="B47" s="317" t="s">
        <v>203</v>
      </c>
      <c r="C47" s="318"/>
      <c r="D47" s="96"/>
      <c r="E47" s="96"/>
      <c r="F47" s="96"/>
      <c r="G47" s="96"/>
      <c r="H47" s="97"/>
      <c r="I47" s="96"/>
      <c r="J47" s="96"/>
      <c r="K47" s="96"/>
      <c r="L47" s="97"/>
      <c r="M47" s="96"/>
      <c r="N47" s="96"/>
      <c r="O47" s="96"/>
      <c r="P47" s="97"/>
      <c r="Q47" s="96"/>
      <c r="R47" s="96"/>
      <c r="S47" s="96"/>
      <c r="T47" s="97"/>
      <c r="U47" s="96"/>
      <c r="V47" s="96"/>
      <c r="W47" s="96"/>
      <c r="X47" s="98"/>
    </row>
    <row r="48" spans="1:24" s="82" customFormat="1" ht="15.75" customHeight="1" x14ac:dyDescent="0.25">
      <c r="A48" s="107"/>
      <c r="B48" s="100" t="s">
        <v>170</v>
      </c>
      <c r="C48" s="108">
        <v>5</v>
      </c>
      <c r="D48" s="101">
        <v>4</v>
      </c>
      <c r="E48" s="101">
        <v>1</v>
      </c>
      <c r="F48" s="101"/>
      <c r="G48" s="101"/>
      <c r="H48" s="91">
        <v>5</v>
      </c>
      <c r="I48" s="101"/>
      <c r="J48" s="101"/>
      <c r="K48" s="101"/>
      <c r="L48" s="91">
        <v>4</v>
      </c>
      <c r="M48" s="101">
        <v>1</v>
      </c>
      <c r="N48" s="101"/>
      <c r="O48" s="101"/>
      <c r="P48" s="91">
        <v>5</v>
      </c>
      <c r="Q48" s="101">
        <v>1</v>
      </c>
      <c r="R48" s="101"/>
      <c r="S48" s="101"/>
      <c r="T48" s="91">
        <v>4</v>
      </c>
      <c r="U48" s="101">
        <v>1</v>
      </c>
      <c r="V48" s="101"/>
      <c r="W48" s="101"/>
      <c r="X48" s="102">
        <f>'Bieu 1B'!C22</f>
        <v>34</v>
      </c>
    </row>
    <row r="49" spans="1:24" ht="15.75" customHeight="1" x14ac:dyDescent="0.25">
      <c r="A49" s="109"/>
      <c r="B49" s="315" t="s">
        <v>172</v>
      </c>
      <c r="C49" s="316"/>
      <c r="D49" s="92">
        <f>D48/C48*100</f>
        <v>80</v>
      </c>
      <c r="E49" s="92">
        <f>E48/C48*100</f>
        <v>20</v>
      </c>
      <c r="F49" s="92">
        <v>0</v>
      </c>
      <c r="G49" s="92">
        <v>0</v>
      </c>
      <c r="H49" s="91">
        <f>H48/C48*100</f>
        <v>100</v>
      </c>
      <c r="I49" s="92">
        <f>I48/C48*100</f>
        <v>0</v>
      </c>
      <c r="J49" s="92">
        <v>0</v>
      </c>
      <c r="K49" s="92">
        <v>0</v>
      </c>
      <c r="L49" s="91">
        <f>L48/C48*100</f>
        <v>80</v>
      </c>
      <c r="M49" s="92">
        <f>M48/C48*100</f>
        <v>20</v>
      </c>
      <c r="N49" s="92">
        <v>0</v>
      </c>
      <c r="O49" s="92">
        <v>0</v>
      </c>
      <c r="P49" s="91">
        <f>P48/C48*100</f>
        <v>100</v>
      </c>
      <c r="Q49" s="92">
        <f>Q48/C48*100</f>
        <v>20</v>
      </c>
      <c r="R49" s="92">
        <v>0</v>
      </c>
      <c r="S49" s="92">
        <v>0</v>
      </c>
      <c r="T49" s="91">
        <f>T48/C48*100</f>
        <v>80</v>
      </c>
      <c r="U49" s="92">
        <f>U48/C48*100</f>
        <v>20</v>
      </c>
      <c r="V49" s="92">
        <v>0</v>
      </c>
      <c r="W49" s="92">
        <v>0</v>
      </c>
      <c r="X49" s="98"/>
    </row>
    <row r="50" spans="1:24" ht="15.75" customHeight="1" x14ac:dyDescent="0.25">
      <c r="A50" s="109">
        <v>15</v>
      </c>
      <c r="B50" s="317" t="s">
        <v>204</v>
      </c>
      <c r="C50" s="318"/>
      <c r="D50" s="96"/>
      <c r="E50" s="96"/>
      <c r="F50" s="96"/>
      <c r="G50" s="96"/>
      <c r="H50" s="97"/>
      <c r="I50" s="96"/>
      <c r="J50" s="96"/>
      <c r="K50" s="96"/>
      <c r="L50" s="97"/>
      <c r="M50" s="96"/>
      <c r="N50" s="96"/>
      <c r="O50" s="96"/>
      <c r="P50" s="97"/>
      <c r="Q50" s="96"/>
      <c r="R50" s="96"/>
      <c r="S50" s="96"/>
      <c r="T50" s="97"/>
      <c r="U50" s="96"/>
      <c r="V50" s="96"/>
      <c r="W50" s="96"/>
      <c r="X50" s="98"/>
    </row>
    <row r="51" spans="1:24" s="82" customFormat="1" ht="15.75" customHeight="1" x14ac:dyDescent="0.25">
      <c r="A51" s="107"/>
      <c r="B51" s="100" t="s">
        <v>170</v>
      </c>
      <c r="C51" s="108">
        <v>5</v>
      </c>
      <c r="D51" s="112">
        <v>5</v>
      </c>
      <c r="E51" s="112"/>
      <c r="F51" s="112"/>
      <c r="G51" s="112"/>
      <c r="H51" s="112">
        <v>5</v>
      </c>
      <c r="I51" s="112"/>
      <c r="J51" s="112"/>
      <c r="K51" s="112"/>
      <c r="L51" s="112">
        <v>5</v>
      </c>
      <c r="M51" s="112"/>
      <c r="N51" s="112"/>
      <c r="O51" s="112"/>
      <c r="P51" s="112">
        <v>5</v>
      </c>
      <c r="Q51" s="112"/>
      <c r="R51" s="112"/>
      <c r="S51" s="112"/>
      <c r="T51" s="112">
        <v>5</v>
      </c>
      <c r="U51" s="112"/>
      <c r="V51" s="112"/>
      <c r="W51" s="101"/>
      <c r="X51" s="102">
        <f>'Bieu 1B'!C23</f>
        <v>71</v>
      </c>
    </row>
    <row r="52" spans="1:24" ht="15.75" customHeight="1" x14ac:dyDescent="0.25">
      <c r="A52" s="109"/>
      <c r="B52" s="315" t="s">
        <v>172</v>
      </c>
      <c r="C52" s="316"/>
      <c r="D52" s="92">
        <f>D51/C51*100</f>
        <v>100</v>
      </c>
      <c r="E52" s="92">
        <v>0</v>
      </c>
      <c r="F52" s="92">
        <v>0</v>
      </c>
      <c r="G52" s="92">
        <v>0</v>
      </c>
      <c r="H52" s="91">
        <f>H51/C51*100</f>
        <v>100</v>
      </c>
      <c r="I52" s="92">
        <f>I51/C51*100</f>
        <v>0</v>
      </c>
      <c r="J52" s="92">
        <v>0</v>
      </c>
      <c r="K52" s="92">
        <v>0</v>
      </c>
      <c r="L52" s="91">
        <f>L51/C51*100</f>
        <v>100</v>
      </c>
      <c r="M52" s="92">
        <f>M51/C51*100</f>
        <v>0</v>
      </c>
      <c r="N52" s="92">
        <v>0</v>
      </c>
      <c r="O52" s="92">
        <v>0</v>
      </c>
      <c r="P52" s="91">
        <f>P51/C51*100</f>
        <v>100</v>
      </c>
      <c r="Q52" s="92">
        <f>Q51/C51*100</f>
        <v>0</v>
      </c>
      <c r="R52" s="92">
        <v>0</v>
      </c>
      <c r="S52" s="92">
        <v>0</v>
      </c>
      <c r="T52" s="91">
        <f>T51/C51*100</f>
        <v>100</v>
      </c>
      <c r="U52" s="92">
        <f>U53</f>
        <v>0</v>
      </c>
      <c r="V52" s="92">
        <v>0</v>
      </c>
      <c r="W52" s="92">
        <v>0</v>
      </c>
      <c r="X52" s="98"/>
    </row>
    <row r="53" spans="1:24" ht="15.75" customHeight="1" x14ac:dyDescent="0.25">
      <c r="A53" s="109">
        <v>16</v>
      </c>
      <c r="B53" s="317" t="s">
        <v>205</v>
      </c>
      <c r="C53" s="318"/>
      <c r="D53" s="96"/>
      <c r="E53" s="96"/>
      <c r="F53" s="96"/>
      <c r="G53" s="96"/>
      <c r="H53" s="97"/>
      <c r="I53" s="96"/>
      <c r="J53" s="96"/>
      <c r="K53" s="96"/>
      <c r="L53" s="97"/>
      <c r="M53" s="96"/>
      <c r="N53" s="96"/>
      <c r="O53" s="96"/>
      <c r="P53" s="97"/>
      <c r="Q53" s="96"/>
      <c r="R53" s="96"/>
      <c r="S53" s="96"/>
      <c r="T53" s="97"/>
      <c r="U53" s="96"/>
      <c r="V53" s="96"/>
      <c r="W53" s="96"/>
      <c r="X53" s="98"/>
    </row>
    <row r="54" spans="1:24" s="82" customFormat="1" ht="15.75" customHeight="1" x14ac:dyDescent="0.25">
      <c r="A54" s="107"/>
      <c r="B54" s="100" t="s">
        <v>170</v>
      </c>
      <c r="C54" s="108">
        <v>12</v>
      </c>
      <c r="D54" s="101">
        <v>11</v>
      </c>
      <c r="E54" s="101">
        <v>1</v>
      </c>
      <c r="F54" s="101"/>
      <c r="G54" s="101"/>
      <c r="H54" s="91">
        <v>12</v>
      </c>
      <c r="I54" s="101"/>
      <c r="J54" s="101"/>
      <c r="K54" s="101"/>
      <c r="L54" s="91">
        <v>11</v>
      </c>
      <c r="M54" s="101">
        <v>1</v>
      </c>
      <c r="N54" s="101"/>
      <c r="O54" s="101"/>
      <c r="P54" s="91">
        <v>12</v>
      </c>
      <c r="Q54" s="101"/>
      <c r="R54" s="101"/>
      <c r="S54" s="101"/>
      <c r="T54" s="91">
        <v>12</v>
      </c>
      <c r="U54" s="101"/>
      <c r="V54" s="101"/>
      <c r="W54" s="101"/>
      <c r="X54" s="102">
        <f>'Bieu 1B'!C24</f>
        <v>93</v>
      </c>
    </row>
    <row r="55" spans="1:24" ht="15.75" customHeight="1" x14ac:dyDescent="0.25">
      <c r="A55" s="109"/>
      <c r="B55" s="315" t="s">
        <v>172</v>
      </c>
      <c r="C55" s="316"/>
      <c r="D55" s="92">
        <f>D54/C54*100</f>
        <v>91.666666666666657</v>
      </c>
      <c r="E55" s="92">
        <f>E54/C54*100</f>
        <v>8.3333333333333321</v>
      </c>
      <c r="F55" s="92">
        <v>0</v>
      </c>
      <c r="G55" s="92">
        <v>0</v>
      </c>
      <c r="H55" s="91">
        <f>H54/C54*100</f>
        <v>100</v>
      </c>
      <c r="I55" s="92">
        <f>I54/C54*100</f>
        <v>0</v>
      </c>
      <c r="J55" s="92">
        <v>0</v>
      </c>
      <c r="K55" s="92">
        <v>0</v>
      </c>
      <c r="L55" s="91">
        <f>L54/C54*100</f>
        <v>91.666666666666657</v>
      </c>
      <c r="M55" s="92">
        <f>M54/L54*100</f>
        <v>9.0909090909090917</v>
      </c>
      <c r="N55" s="92">
        <v>0</v>
      </c>
      <c r="O55" s="92">
        <v>0</v>
      </c>
      <c r="P55" s="91">
        <f>P54/C54*100</f>
        <v>100</v>
      </c>
      <c r="Q55" s="92">
        <f>Q54/P54*100</f>
        <v>0</v>
      </c>
      <c r="R55" s="92">
        <v>0</v>
      </c>
      <c r="S55" s="92">
        <v>0</v>
      </c>
      <c r="T55" s="91">
        <f>T54/C54*100</f>
        <v>100</v>
      </c>
      <c r="U55" s="92">
        <f>U54/C54*100</f>
        <v>0</v>
      </c>
      <c r="V55" s="92">
        <v>0</v>
      </c>
      <c r="W55" s="92">
        <v>0</v>
      </c>
      <c r="X55" s="98"/>
    </row>
    <row r="56" spans="1:24" x14ac:dyDescent="0.25">
      <c r="A56" s="103"/>
      <c r="B56" s="320" t="s">
        <v>183</v>
      </c>
      <c r="C56" s="321"/>
      <c r="D56" s="96"/>
      <c r="E56" s="96"/>
      <c r="F56" s="96"/>
      <c r="G56" s="96"/>
      <c r="H56" s="97"/>
      <c r="I56" s="96"/>
      <c r="J56" s="96"/>
      <c r="K56" s="96"/>
      <c r="L56" s="97"/>
      <c r="M56" s="96"/>
      <c r="N56" s="96"/>
      <c r="O56" s="96"/>
      <c r="P56" s="97"/>
      <c r="Q56" s="96"/>
      <c r="R56" s="96"/>
      <c r="S56" s="96"/>
      <c r="T56" s="97"/>
      <c r="U56" s="96"/>
      <c r="V56" s="96"/>
      <c r="W56" s="96"/>
      <c r="X56" s="98"/>
    </row>
    <row r="57" spans="1:24" ht="21" customHeight="1" x14ac:dyDescent="0.25">
      <c r="A57" s="109"/>
      <c r="B57" s="105" t="s">
        <v>170</v>
      </c>
      <c r="C57" s="105">
        <f>C54+C51+C48+C45+C42+C39+C36+C33+C30+C27+C24+C21+C18+C15+C12+C9</f>
        <v>763</v>
      </c>
      <c r="D57" s="105">
        <f t="shared" ref="D57:X57" si="0">D54+D51+D48+D45+D42+D39+D36+D33+D30+D27+D24+D21+D18+D15+D12+D9</f>
        <v>658</v>
      </c>
      <c r="E57" s="105">
        <f t="shared" si="0"/>
        <v>105</v>
      </c>
      <c r="F57" s="105">
        <f t="shared" si="0"/>
        <v>0</v>
      </c>
      <c r="G57" s="105">
        <f t="shared" si="0"/>
        <v>0</v>
      </c>
      <c r="H57" s="105">
        <f t="shared" si="0"/>
        <v>662</v>
      </c>
      <c r="I57" s="105">
        <f t="shared" si="0"/>
        <v>101</v>
      </c>
      <c r="J57" s="105">
        <f t="shared" si="0"/>
        <v>0</v>
      </c>
      <c r="K57" s="105">
        <f t="shared" si="0"/>
        <v>0</v>
      </c>
      <c r="L57" s="105">
        <f t="shared" si="0"/>
        <v>566</v>
      </c>
      <c r="M57" s="105">
        <f t="shared" si="0"/>
        <v>197</v>
      </c>
      <c r="N57" s="105">
        <f t="shared" si="0"/>
        <v>0</v>
      </c>
      <c r="O57" s="105">
        <f t="shared" si="0"/>
        <v>0</v>
      </c>
      <c r="P57" s="105">
        <f t="shared" si="0"/>
        <v>735</v>
      </c>
      <c r="Q57" s="105">
        <f t="shared" si="0"/>
        <v>24</v>
      </c>
      <c r="R57" s="105">
        <f t="shared" si="0"/>
        <v>0</v>
      </c>
      <c r="S57" s="105">
        <f t="shared" si="0"/>
        <v>0</v>
      </c>
      <c r="T57" s="105">
        <f t="shared" si="0"/>
        <v>647</v>
      </c>
      <c r="U57" s="105">
        <f t="shared" si="0"/>
        <v>114</v>
      </c>
      <c r="V57" s="105">
        <f t="shared" si="0"/>
        <v>0</v>
      </c>
      <c r="W57" s="105">
        <f t="shared" si="0"/>
        <v>0</v>
      </c>
      <c r="X57" s="105">
        <f t="shared" si="0"/>
        <v>3714</v>
      </c>
    </row>
    <row r="58" spans="1:24" x14ac:dyDescent="0.25">
      <c r="A58" s="109"/>
      <c r="B58" s="315" t="s">
        <v>172</v>
      </c>
      <c r="C58" s="319"/>
      <c r="D58" s="92">
        <f>D57/C57*100</f>
        <v>86.238532110091754</v>
      </c>
      <c r="E58" s="92">
        <f>E57/C57*100</f>
        <v>13.761467889908257</v>
      </c>
      <c r="F58" s="92"/>
      <c r="G58" s="92"/>
      <c r="H58" s="91">
        <f>H57/C57*100</f>
        <v>86.762778505897771</v>
      </c>
      <c r="I58" s="92">
        <f>I57/C57*100</f>
        <v>13.237221494102227</v>
      </c>
      <c r="J58" s="92"/>
      <c r="K58" s="92"/>
      <c r="L58" s="91">
        <f>L57/C57*100</f>
        <v>74.180865006553077</v>
      </c>
      <c r="M58" s="92">
        <f>M57/C57*100</f>
        <v>25.819134993446919</v>
      </c>
      <c r="N58" s="92"/>
      <c r="O58" s="92"/>
      <c r="P58" s="91">
        <f>P57/C57*100</f>
        <v>96.330275229357795</v>
      </c>
      <c r="Q58" s="91">
        <f>Q57/D57*100</f>
        <v>3.6474164133738598</v>
      </c>
      <c r="R58" s="92"/>
      <c r="S58" s="92"/>
      <c r="T58" s="91">
        <f>T57/C57*100</f>
        <v>84.796854521625164</v>
      </c>
      <c r="U58" s="92">
        <f>U57/C57*100</f>
        <v>14.941022280471822</v>
      </c>
      <c r="V58" s="92"/>
      <c r="W58" s="92"/>
      <c r="X58" s="98"/>
    </row>
    <row r="59" spans="1:24" x14ac:dyDescent="0.25">
      <c r="H59" s="89"/>
      <c r="I59" s="89"/>
      <c r="J59" s="89"/>
      <c r="K59" s="89"/>
      <c r="L59" s="89"/>
      <c r="M59" s="89"/>
      <c r="N59" s="89"/>
      <c r="O59" s="89"/>
      <c r="P59" s="89"/>
      <c r="Q59" s="89"/>
      <c r="R59" s="89"/>
      <c r="S59" s="89"/>
      <c r="T59" s="89"/>
      <c r="U59" s="89"/>
      <c r="V59" s="89"/>
      <c r="W59" s="89"/>
    </row>
    <row r="60" spans="1:24" ht="18.75" x14ac:dyDescent="0.3">
      <c r="H60" s="89"/>
      <c r="I60" s="89"/>
      <c r="J60" s="89"/>
      <c r="K60" s="89"/>
      <c r="L60" s="89"/>
      <c r="M60" s="89"/>
      <c r="N60" s="89"/>
      <c r="O60" s="89"/>
      <c r="P60" s="89"/>
      <c r="Q60" s="89"/>
      <c r="R60" s="89"/>
      <c r="S60" s="308" t="s">
        <v>373</v>
      </c>
      <c r="T60" s="308"/>
      <c r="U60" s="308"/>
      <c r="V60" s="308"/>
      <c r="W60" s="89"/>
    </row>
    <row r="61" spans="1:24" x14ac:dyDescent="0.25">
      <c r="H61" s="89"/>
      <c r="I61" s="89"/>
      <c r="J61" s="89"/>
      <c r="K61" s="89"/>
      <c r="L61" s="89"/>
      <c r="M61" s="89"/>
      <c r="N61" s="89"/>
      <c r="O61" s="89"/>
      <c r="P61" s="89"/>
      <c r="Q61" s="89"/>
      <c r="R61" s="89"/>
      <c r="S61" s="110"/>
      <c r="T61" s="110"/>
      <c r="U61" s="110"/>
      <c r="V61" s="110"/>
      <c r="W61" s="89"/>
    </row>
    <row r="62" spans="1:24" x14ac:dyDescent="0.25">
      <c r="H62" s="89"/>
      <c r="I62" s="89"/>
      <c r="J62" s="89"/>
      <c r="K62" s="89"/>
      <c r="L62" s="89"/>
      <c r="M62" s="89"/>
      <c r="N62" s="89"/>
      <c r="O62" s="89"/>
      <c r="P62" s="89"/>
      <c r="Q62" s="89"/>
      <c r="R62" s="89"/>
      <c r="S62" s="110"/>
      <c r="T62" s="110"/>
      <c r="U62" s="110"/>
      <c r="V62" s="110"/>
      <c r="W62" s="89"/>
    </row>
    <row r="63" spans="1:24" x14ac:dyDescent="0.25">
      <c r="H63" s="89"/>
      <c r="I63" s="89"/>
      <c r="J63" s="89"/>
      <c r="K63" s="89"/>
      <c r="L63" s="89"/>
      <c r="M63" s="89"/>
      <c r="N63" s="89"/>
      <c r="O63" s="89"/>
      <c r="P63" s="89"/>
      <c r="Q63" s="89"/>
      <c r="R63" s="89"/>
      <c r="S63" s="110"/>
      <c r="T63" s="110"/>
      <c r="U63" s="110"/>
      <c r="V63" s="110"/>
      <c r="W63" s="89"/>
    </row>
    <row r="64" spans="1:24" x14ac:dyDescent="0.25">
      <c r="H64" s="89"/>
      <c r="I64" s="89"/>
      <c r="J64" s="89"/>
      <c r="K64" s="89"/>
      <c r="L64" s="89"/>
      <c r="M64" s="89"/>
      <c r="N64" s="89"/>
      <c r="O64" s="89"/>
      <c r="P64" s="89"/>
      <c r="Q64" s="89"/>
      <c r="R64" s="89"/>
      <c r="S64" s="110"/>
      <c r="T64" s="110"/>
      <c r="U64" s="110"/>
      <c r="V64" s="110"/>
      <c r="W64" s="89"/>
    </row>
    <row r="65" spans="8:23" x14ac:dyDescent="0.25">
      <c r="H65" s="89"/>
      <c r="I65" s="89"/>
      <c r="J65" s="89"/>
      <c r="K65" s="89"/>
      <c r="L65" s="89"/>
      <c r="M65" s="89"/>
      <c r="N65" s="89"/>
      <c r="O65" s="89"/>
      <c r="P65" s="89"/>
      <c r="Q65" s="89"/>
      <c r="R65" s="89"/>
      <c r="S65" s="110"/>
      <c r="T65" s="110"/>
      <c r="U65" s="110"/>
      <c r="V65" s="110"/>
      <c r="W65" s="89"/>
    </row>
    <row r="66" spans="8:23" ht="18.75" x14ac:dyDescent="0.3">
      <c r="H66" s="89"/>
      <c r="I66" s="89"/>
      <c r="J66" s="89"/>
      <c r="K66" s="89"/>
      <c r="L66" s="89"/>
      <c r="M66" s="89"/>
      <c r="N66" s="89"/>
      <c r="O66" s="89"/>
      <c r="P66" s="89"/>
      <c r="Q66" s="89"/>
      <c r="R66" s="89"/>
      <c r="S66" s="111" t="s">
        <v>393</v>
      </c>
      <c r="T66" s="111"/>
      <c r="U66" s="111"/>
      <c r="V66" s="111"/>
      <c r="W66" s="89"/>
    </row>
    <row r="67" spans="8:23" x14ac:dyDescent="0.25">
      <c r="H67" s="89"/>
      <c r="I67" s="89"/>
      <c r="J67" s="89"/>
      <c r="K67" s="89"/>
      <c r="L67" s="89"/>
      <c r="M67" s="89"/>
      <c r="N67" s="89"/>
      <c r="O67" s="89"/>
      <c r="P67" s="89"/>
      <c r="Q67" s="89"/>
      <c r="R67" s="89"/>
      <c r="S67" s="89"/>
      <c r="T67" s="89"/>
      <c r="U67" s="89"/>
      <c r="V67" s="89"/>
      <c r="W67" s="89"/>
    </row>
    <row r="68" spans="8:23" x14ac:dyDescent="0.25">
      <c r="H68" s="89"/>
      <c r="I68" s="89"/>
      <c r="J68" s="89"/>
      <c r="K68" s="89"/>
      <c r="L68" s="89"/>
      <c r="M68" s="89"/>
      <c r="N68" s="89"/>
      <c r="O68" s="89"/>
      <c r="P68" s="89"/>
      <c r="Q68" s="89"/>
      <c r="R68" s="89"/>
      <c r="S68" s="89"/>
      <c r="T68" s="89"/>
      <c r="U68" s="89"/>
      <c r="V68" s="89"/>
      <c r="W68" s="89"/>
    </row>
    <row r="69" spans="8:23" x14ac:dyDescent="0.25">
      <c r="H69" s="89"/>
      <c r="I69" s="89"/>
      <c r="J69" s="89"/>
      <c r="K69" s="89"/>
      <c r="L69" s="89"/>
      <c r="M69" s="89"/>
      <c r="N69" s="89"/>
      <c r="O69" s="89"/>
      <c r="P69" s="89"/>
      <c r="Q69" s="89"/>
      <c r="R69" s="89"/>
      <c r="S69" s="89"/>
      <c r="T69" s="89"/>
      <c r="U69" s="89"/>
      <c r="V69" s="89"/>
      <c r="W69" s="89"/>
    </row>
    <row r="70" spans="8:23" x14ac:dyDescent="0.25">
      <c r="H70" s="89"/>
      <c r="I70" s="89"/>
      <c r="J70" s="89"/>
      <c r="K70" s="89"/>
      <c r="L70" s="89"/>
      <c r="M70" s="89"/>
      <c r="N70" s="89"/>
      <c r="O70" s="89"/>
      <c r="P70" s="89"/>
      <c r="Q70" s="89"/>
      <c r="R70" s="89"/>
      <c r="S70" s="89"/>
      <c r="T70" s="89"/>
      <c r="U70" s="89"/>
      <c r="V70" s="89"/>
      <c r="W70" s="89"/>
    </row>
    <row r="71" spans="8:23" x14ac:dyDescent="0.25">
      <c r="H71" s="89"/>
      <c r="I71" s="89"/>
      <c r="J71" s="89"/>
      <c r="K71" s="89"/>
      <c r="L71" s="89"/>
      <c r="M71" s="89"/>
      <c r="N71" s="89"/>
      <c r="O71" s="89"/>
      <c r="P71" s="89"/>
      <c r="Q71" s="89"/>
      <c r="R71" s="89"/>
      <c r="S71" s="89"/>
      <c r="T71" s="89"/>
      <c r="U71" s="89"/>
      <c r="V71" s="89"/>
      <c r="W71" s="89"/>
    </row>
    <row r="72" spans="8:23" x14ac:dyDescent="0.25">
      <c r="H72" s="89"/>
      <c r="I72" s="89"/>
      <c r="J72" s="89"/>
      <c r="K72" s="89"/>
      <c r="L72" s="89"/>
      <c r="M72" s="89"/>
      <c r="N72" s="89"/>
      <c r="O72" s="89"/>
      <c r="P72" s="89"/>
      <c r="Q72" s="89"/>
      <c r="R72" s="89"/>
      <c r="S72" s="89"/>
      <c r="T72" s="89"/>
      <c r="U72" s="89"/>
      <c r="V72" s="89"/>
      <c r="W72" s="89"/>
    </row>
    <row r="73" spans="8:23" x14ac:dyDescent="0.25">
      <c r="H73" s="89"/>
      <c r="I73" s="89"/>
      <c r="J73" s="89"/>
      <c r="K73" s="89"/>
      <c r="L73" s="89"/>
      <c r="M73" s="89"/>
      <c r="N73" s="89"/>
      <c r="O73" s="89"/>
      <c r="P73" s="89"/>
      <c r="Q73" s="89"/>
      <c r="R73" s="89"/>
      <c r="S73" s="89"/>
      <c r="T73" s="89"/>
      <c r="U73" s="89"/>
      <c r="V73" s="89"/>
      <c r="W73" s="89"/>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A26" zoomScale="93" zoomScaleNormal="93" workbookViewId="0">
      <selection activeCell="Q50" sqref="Q50"/>
    </sheetView>
  </sheetViews>
  <sheetFormatPr defaultRowHeight="15" x14ac:dyDescent="0.25"/>
  <cols>
    <col min="1" max="1" width="5.140625" customWidth="1"/>
    <col min="2" max="2" width="29.85546875" customWidth="1"/>
    <col min="3" max="14" width="7.85546875" customWidth="1"/>
    <col min="15" max="17" width="5.85546875" customWidth="1"/>
    <col min="18" max="18" width="6.42578125" customWidth="1"/>
    <col min="19" max="19" width="16" customWidth="1"/>
  </cols>
  <sheetData>
    <row r="1" spans="1:19" x14ac:dyDescent="0.25">
      <c r="A1" s="242" t="s">
        <v>371</v>
      </c>
      <c r="B1" s="242"/>
      <c r="C1" s="69"/>
      <c r="D1" s="69"/>
      <c r="E1" s="69"/>
      <c r="F1" s="69"/>
      <c r="G1" s="69"/>
      <c r="H1" s="69"/>
      <c r="I1" s="69"/>
      <c r="J1" s="69"/>
      <c r="K1" s="69"/>
      <c r="M1" s="67"/>
      <c r="N1" s="67"/>
      <c r="O1" s="67" t="s">
        <v>19</v>
      </c>
      <c r="P1" s="235"/>
    </row>
    <row r="2" spans="1:19" x14ac:dyDescent="0.25">
      <c r="A2" s="242" t="s">
        <v>372</v>
      </c>
      <c r="B2" s="242"/>
      <c r="C2" s="69"/>
      <c r="D2" s="69"/>
      <c r="E2" s="69"/>
      <c r="F2" s="69"/>
      <c r="G2" s="69"/>
      <c r="H2" s="69"/>
      <c r="I2" s="69"/>
      <c r="J2" s="69"/>
      <c r="K2" s="69"/>
      <c r="M2" s="67"/>
      <c r="N2" s="67"/>
      <c r="O2" s="67"/>
      <c r="P2" s="235"/>
    </row>
    <row r="3" spans="1:19" ht="45" customHeight="1" x14ac:dyDescent="0.25">
      <c r="A3" s="246" t="s">
        <v>500</v>
      </c>
      <c r="B3" s="246"/>
      <c r="C3" s="246"/>
      <c r="D3" s="246"/>
      <c r="E3" s="246"/>
      <c r="F3" s="246"/>
      <c r="G3" s="246"/>
      <c r="H3" s="246"/>
      <c r="I3" s="246"/>
      <c r="J3" s="246"/>
      <c r="K3" s="246"/>
      <c r="L3" s="246"/>
      <c r="M3" s="246"/>
      <c r="N3" s="246"/>
      <c r="O3" s="246"/>
      <c r="P3" s="234"/>
    </row>
    <row r="4" spans="1:19" x14ac:dyDescent="0.25">
      <c r="C4" s="247"/>
      <c r="D4" s="247"/>
      <c r="E4" s="247"/>
      <c r="F4" s="247"/>
      <c r="G4" s="247"/>
      <c r="H4" s="247"/>
      <c r="I4" s="247"/>
      <c r="J4" s="247"/>
      <c r="K4" s="247"/>
      <c r="L4" s="247"/>
      <c r="M4" s="247"/>
    </row>
    <row r="5" spans="1:19" s="1" customFormat="1" ht="43.5" customHeight="1" x14ac:dyDescent="0.2">
      <c r="A5" s="266" t="s">
        <v>15</v>
      </c>
      <c r="B5" s="266" t="s">
        <v>184</v>
      </c>
      <c r="C5" s="263" t="s">
        <v>2</v>
      </c>
      <c r="D5" s="263"/>
      <c r="E5" s="263"/>
      <c r="F5" s="263" t="s">
        <v>13</v>
      </c>
      <c r="G5" s="263"/>
      <c r="H5" s="263"/>
      <c r="I5" s="263"/>
      <c r="J5" s="263" t="s">
        <v>3</v>
      </c>
      <c r="K5" s="263"/>
      <c r="L5" s="263"/>
      <c r="M5" s="266" t="s">
        <v>11</v>
      </c>
      <c r="N5" s="266" t="s">
        <v>12</v>
      </c>
      <c r="O5" s="339" t="s">
        <v>65</v>
      </c>
      <c r="P5" s="340"/>
      <c r="Q5" s="263" t="s">
        <v>412</v>
      </c>
      <c r="R5" s="266" t="s">
        <v>411</v>
      </c>
    </row>
    <row r="6" spans="1:19" s="1" customFormat="1" ht="40.5" customHeight="1" x14ac:dyDescent="0.2">
      <c r="A6" s="267"/>
      <c r="B6" s="267"/>
      <c r="C6" s="263" t="s">
        <v>4</v>
      </c>
      <c r="D6" s="252" t="s">
        <v>5</v>
      </c>
      <c r="E6" s="252"/>
      <c r="F6" s="263" t="s">
        <v>4</v>
      </c>
      <c r="G6" s="336" t="s">
        <v>5</v>
      </c>
      <c r="H6" s="337"/>
      <c r="I6" s="338"/>
      <c r="J6" s="263" t="s">
        <v>4</v>
      </c>
      <c r="K6" s="252" t="s">
        <v>5</v>
      </c>
      <c r="L6" s="252"/>
      <c r="M6" s="267"/>
      <c r="N6" s="267"/>
      <c r="O6" s="341"/>
      <c r="P6" s="342"/>
      <c r="Q6" s="263"/>
      <c r="R6" s="267"/>
    </row>
    <row r="7" spans="1:19" s="1" customFormat="1" ht="114" x14ac:dyDescent="0.2">
      <c r="A7" s="268"/>
      <c r="B7" s="268"/>
      <c r="C7" s="263"/>
      <c r="D7" s="66" t="s">
        <v>6</v>
      </c>
      <c r="E7" s="66" t="s">
        <v>7</v>
      </c>
      <c r="F7" s="263"/>
      <c r="G7" s="66" t="s">
        <v>14</v>
      </c>
      <c r="H7" s="66" t="s">
        <v>8</v>
      </c>
      <c r="I7" s="66" t="s">
        <v>9</v>
      </c>
      <c r="J7" s="263"/>
      <c r="K7" s="66" t="s">
        <v>10</v>
      </c>
      <c r="L7" s="66" t="s">
        <v>185</v>
      </c>
      <c r="M7" s="268"/>
      <c r="N7" s="268"/>
      <c r="O7" s="236" t="s">
        <v>507</v>
      </c>
      <c r="P7" s="237" t="s">
        <v>508</v>
      </c>
      <c r="Q7" s="263"/>
      <c r="R7" s="268"/>
    </row>
    <row r="8" spans="1:19" s="65" customFormat="1" x14ac:dyDescent="0.25">
      <c r="A8" s="11" t="s">
        <v>44</v>
      </c>
      <c r="B8" s="11" t="s">
        <v>56</v>
      </c>
      <c r="C8" s="19" t="s">
        <v>64</v>
      </c>
      <c r="D8" s="11">
        <v>2</v>
      </c>
      <c r="E8" s="11">
        <v>3</v>
      </c>
      <c r="F8" s="138">
        <v>4</v>
      </c>
      <c r="G8" s="11">
        <v>5</v>
      </c>
      <c r="H8" s="11">
        <v>6</v>
      </c>
      <c r="I8" s="11">
        <v>7</v>
      </c>
      <c r="J8" s="138">
        <v>8</v>
      </c>
      <c r="K8" s="11">
        <v>9</v>
      </c>
      <c r="L8" s="11">
        <v>10</v>
      </c>
      <c r="M8" s="138">
        <v>11</v>
      </c>
      <c r="N8" s="11">
        <v>12</v>
      </c>
      <c r="O8" s="11">
        <v>13</v>
      </c>
      <c r="P8" s="11"/>
      <c r="Q8" s="11">
        <v>14</v>
      </c>
      <c r="R8" s="11"/>
    </row>
    <row r="9" spans="1:19" ht="18.75" customHeight="1" x14ac:dyDescent="0.25">
      <c r="A9" s="66" t="s">
        <v>17</v>
      </c>
      <c r="B9" s="243" t="s">
        <v>45</v>
      </c>
      <c r="C9" s="244"/>
      <c r="D9" s="244"/>
      <c r="E9" s="244"/>
      <c r="F9" s="244"/>
      <c r="G9" s="244"/>
      <c r="H9" s="244"/>
      <c r="I9" s="244"/>
      <c r="J9" s="244"/>
      <c r="K9" s="244"/>
      <c r="L9" s="244"/>
      <c r="M9" s="244"/>
      <c r="N9" s="244"/>
      <c r="O9" s="245"/>
      <c r="P9" s="233"/>
      <c r="Q9" s="84"/>
      <c r="R9" s="84"/>
    </row>
    <row r="10" spans="1:19" x14ac:dyDescent="0.25">
      <c r="A10" s="156">
        <v>1</v>
      </c>
      <c r="B10" s="157" t="s">
        <v>431</v>
      </c>
      <c r="C10" s="5">
        <f>D10+E10</f>
        <v>7</v>
      </c>
      <c r="D10" s="75">
        <v>0</v>
      </c>
      <c r="E10" s="75">
        <v>7</v>
      </c>
      <c r="F10" s="5">
        <f>G10+H10+I10</f>
        <v>7</v>
      </c>
      <c r="G10" s="75">
        <v>3</v>
      </c>
      <c r="H10" s="75">
        <v>4</v>
      </c>
      <c r="I10" s="76">
        <v>0</v>
      </c>
      <c r="J10" s="5">
        <f>K10+L10</f>
        <v>0</v>
      </c>
      <c r="K10" s="75">
        <v>0</v>
      </c>
      <c r="L10" s="76">
        <v>0</v>
      </c>
      <c r="M10" s="75">
        <v>0</v>
      </c>
      <c r="N10" s="75">
        <v>0</v>
      </c>
      <c r="O10" s="75"/>
      <c r="P10" s="75">
        <v>7</v>
      </c>
      <c r="Q10" s="84"/>
      <c r="R10" s="84"/>
    </row>
    <row r="11" spans="1:19" x14ac:dyDescent="0.25">
      <c r="A11" s="156">
        <v>2</v>
      </c>
      <c r="B11" s="157" t="s">
        <v>415</v>
      </c>
      <c r="C11" s="5">
        <f>D11+E11</f>
        <v>385</v>
      </c>
      <c r="D11" s="75">
        <v>22</v>
      </c>
      <c r="E11" s="75">
        <v>363</v>
      </c>
      <c r="F11" s="5">
        <f>G11+H11+I11</f>
        <v>385</v>
      </c>
      <c r="G11" s="75">
        <v>361</v>
      </c>
      <c r="H11" s="75">
        <v>24</v>
      </c>
      <c r="I11" s="76">
        <v>0</v>
      </c>
      <c r="J11" s="5">
        <f>K11+L11</f>
        <v>0</v>
      </c>
      <c r="K11" s="75">
        <v>0</v>
      </c>
      <c r="L11" s="76">
        <v>0</v>
      </c>
      <c r="M11" s="75">
        <v>0</v>
      </c>
      <c r="N11" s="75">
        <v>4</v>
      </c>
      <c r="O11" s="75"/>
      <c r="P11" s="75">
        <v>1</v>
      </c>
      <c r="Q11" s="84"/>
      <c r="R11" s="84"/>
    </row>
    <row r="12" spans="1:19" x14ac:dyDescent="0.25">
      <c r="A12" s="156">
        <v>3</v>
      </c>
      <c r="B12" s="157" t="s">
        <v>490</v>
      </c>
      <c r="C12" s="5">
        <f t="shared" ref="C12:C17" si="0">D12+E12</f>
        <v>218</v>
      </c>
      <c r="D12" s="75">
        <v>0</v>
      </c>
      <c r="E12" s="75">
        <v>218</v>
      </c>
      <c r="F12" s="5">
        <f t="shared" ref="F12:F35" si="1">G12+H12+I12</f>
        <v>218</v>
      </c>
      <c r="G12" s="75">
        <v>83</v>
      </c>
      <c r="H12" s="75">
        <v>135</v>
      </c>
      <c r="I12" s="76">
        <v>0</v>
      </c>
      <c r="J12" s="5">
        <f t="shared" ref="J12:J35" si="2">K12+L12</f>
        <v>0</v>
      </c>
      <c r="K12" s="75">
        <v>0</v>
      </c>
      <c r="L12" s="76">
        <v>0</v>
      </c>
      <c r="M12" s="75">
        <v>0</v>
      </c>
      <c r="N12" s="75">
        <v>0</v>
      </c>
      <c r="O12" s="75"/>
      <c r="P12" s="75">
        <v>42</v>
      </c>
      <c r="Q12" s="84"/>
      <c r="R12" s="84"/>
    </row>
    <row r="13" spans="1:19" x14ac:dyDescent="0.25">
      <c r="A13" s="156">
        <v>4</v>
      </c>
      <c r="B13" s="157" t="s">
        <v>416</v>
      </c>
      <c r="C13" s="5">
        <f t="shared" si="0"/>
        <v>15</v>
      </c>
      <c r="D13" s="75">
        <v>0</v>
      </c>
      <c r="E13" s="75">
        <v>15</v>
      </c>
      <c r="F13" s="5">
        <f t="shared" si="1"/>
        <v>15</v>
      </c>
      <c r="G13" s="75">
        <v>15</v>
      </c>
      <c r="H13" s="75">
        <v>0</v>
      </c>
      <c r="I13" s="76">
        <v>0</v>
      </c>
      <c r="J13" s="5">
        <f t="shared" si="2"/>
        <v>0</v>
      </c>
      <c r="K13" s="75">
        <v>0</v>
      </c>
      <c r="L13" s="76">
        <v>0</v>
      </c>
      <c r="M13" s="75">
        <v>0</v>
      </c>
      <c r="N13" s="75">
        <v>0</v>
      </c>
      <c r="O13" s="75"/>
      <c r="P13" s="75">
        <v>15</v>
      </c>
      <c r="Q13" s="84"/>
      <c r="R13" s="84"/>
    </row>
    <row r="14" spans="1:19" x14ac:dyDescent="0.25">
      <c r="A14" s="156">
        <v>5</v>
      </c>
      <c r="B14" s="157" t="s">
        <v>417</v>
      </c>
      <c r="C14" s="5">
        <f t="shared" si="0"/>
        <v>7428</v>
      </c>
      <c r="D14" s="75">
        <v>1039</v>
      </c>
      <c r="E14" s="75">
        <v>6389</v>
      </c>
      <c r="F14" s="5">
        <f t="shared" si="1"/>
        <v>6398</v>
      </c>
      <c r="G14" s="75">
        <v>3834</v>
      </c>
      <c r="H14" s="75">
        <v>2562</v>
      </c>
      <c r="I14" s="76">
        <v>2</v>
      </c>
      <c r="J14" s="5">
        <f t="shared" si="2"/>
        <v>961</v>
      </c>
      <c r="K14" s="75">
        <v>954</v>
      </c>
      <c r="L14" s="76">
        <v>7</v>
      </c>
      <c r="M14" s="75">
        <v>69</v>
      </c>
      <c r="N14" s="75">
        <v>906</v>
      </c>
      <c r="O14" s="75">
        <v>127</v>
      </c>
      <c r="P14" s="75">
        <v>2163</v>
      </c>
      <c r="Q14" s="84"/>
      <c r="R14" s="84"/>
      <c r="S14">
        <f>2290-127</f>
        <v>2163</v>
      </c>
    </row>
    <row r="15" spans="1:19" x14ac:dyDescent="0.25">
      <c r="A15" s="156">
        <v>6</v>
      </c>
      <c r="B15" s="157" t="s">
        <v>430</v>
      </c>
      <c r="C15" s="5">
        <f t="shared" si="0"/>
        <v>2155</v>
      </c>
      <c r="D15" s="75">
        <v>0</v>
      </c>
      <c r="E15" s="75">
        <v>2155</v>
      </c>
      <c r="F15" s="5">
        <f t="shared" si="1"/>
        <v>2131</v>
      </c>
      <c r="G15" s="75">
        <v>754</v>
      </c>
      <c r="H15" s="75">
        <v>1377</v>
      </c>
      <c r="I15" s="76">
        <v>0</v>
      </c>
      <c r="J15" s="5">
        <f t="shared" si="2"/>
        <v>24</v>
      </c>
      <c r="K15" s="75">
        <v>24</v>
      </c>
      <c r="L15" s="76">
        <v>0</v>
      </c>
      <c r="M15" s="75">
        <v>0</v>
      </c>
      <c r="N15" s="75">
        <v>0</v>
      </c>
      <c r="O15" s="75"/>
      <c r="P15" s="75">
        <v>1285</v>
      </c>
      <c r="Q15" s="84"/>
      <c r="R15" s="84"/>
    </row>
    <row r="16" spans="1:19" x14ac:dyDescent="0.25">
      <c r="A16" s="156">
        <v>7</v>
      </c>
      <c r="B16" s="157" t="s">
        <v>418</v>
      </c>
      <c r="C16" s="5">
        <f t="shared" si="0"/>
        <v>62</v>
      </c>
      <c r="D16" s="75">
        <v>2</v>
      </c>
      <c r="E16" s="75">
        <v>60</v>
      </c>
      <c r="F16" s="5">
        <f t="shared" si="1"/>
        <v>59</v>
      </c>
      <c r="G16" s="75">
        <v>40</v>
      </c>
      <c r="H16" s="75">
        <v>19</v>
      </c>
      <c r="I16" s="76">
        <v>0</v>
      </c>
      <c r="J16" s="5">
        <f t="shared" si="2"/>
        <v>3</v>
      </c>
      <c r="K16" s="75">
        <v>3</v>
      </c>
      <c r="L16" s="76">
        <v>0</v>
      </c>
      <c r="M16" s="75">
        <v>0</v>
      </c>
      <c r="N16" s="75">
        <v>0</v>
      </c>
      <c r="O16" s="75"/>
      <c r="P16" s="75">
        <v>57</v>
      </c>
      <c r="Q16" s="84"/>
      <c r="R16" s="84"/>
    </row>
    <row r="17" spans="1:19" x14ac:dyDescent="0.25">
      <c r="A17" s="156">
        <v>8</v>
      </c>
      <c r="B17" s="157" t="s">
        <v>491</v>
      </c>
      <c r="C17" s="5">
        <f t="shared" si="0"/>
        <v>96</v>
      </c>
      <c r="D17" s="75">
        <v>0</v>
      </c>
      <c r="E17" s="75">
        <v>96</v>
      </c>
      <c r="F17" s="5">
        <f t="shared" si="1"/>
        <v>93</v>
      </c>
      <c r="G17" s="75">
        <v>16</v>
      </c>
      <c r="H17" s="75">
        <v>77</v>
      </c>
      <c r="I17" s="76">
        <v>0</v>
      </c>
      <c r="J17" s="5">
        <f t="shared" si="2"/>
        <v>3</v>
      </c>
      <c r="K17" s="75">
        <v>3</v>
      </c>
      <c r="L17" s="76">
        <v>0</v>
      </c>
      <c r="M17" s="75">
        <v>0</v>
      </c>
      <c r="N17" s="75">
        <v>0</v>
      </c>
      <c r="O17" s="75">
        <v>91</v>
      </c>
      <c r="P17" s="75"/>
      <c r="Q17" s="84"/>
      <c r="R17" s="84"/>
    </row>
    <row r="18" spans="1:19" x14ac:dyDescent="0.25">
      <c r="A18" s="156">
        <v>9</v>
      </c>
      <c r="B18" s="157" t="s">
        <v>502</v>
      </c>
      <c r="C18" s="5">
        <f t="shared" ref="C18:C23" si="3">D18+E18</f>
        <v>7</v>
      </c>
      <c r="D18" s="75">
        <v>0</v>
      </c>
      <c r="E18" s="75">
        <v>7</v>
      </c>
      <c r="F18" s="5">
        <f t="shared" si="1"/>
        <v>7</v>
      </c>
      <c r="G18" s="75">
        <v>6</v>
      </c>
      <c r="H18" s="75">
        <v>1</v>
      </c>
      <c r="I18" s="76">
        <v>0</v>
      </c>
      <c r="J18" s="5">
        <f t="shared" si="2"/>
        <v>0</v>
      </c>
      <c r="K18" s="75">
        <v>0</v>
      </c>
      <c r="L18" s="76">
        <v>0</v>
      </c>
      <c r="M18" s="75">
        <v>0</v>
      </c>
      <c r="N18" s="75">
        <v>0</v>
      </c>
      <c r="O18" s="75"/>
      <c r="P18" s="75">
        <v>7</v>
      </c>
      <c r="Q18" s="84"/>
      <c r="R18" s="84"/>
    </row>
    <row r="19" spans="1:19" x14ac:dyDescent="0.25">
      <c r="A19" s="156">
        <v>10</v>
      </c>
      <c r="B19" s="157" t="s">
        <v>419</v>
      </c>
      <c r="C19" s="5">
        <f t="shared" si="3"/>
        <v>1</v>
      </c>
      <c r="D19" s="75">
        <v>0</v>
      </c>
      <c r="E19" s="75">
        <v>1</v>
      </c>
      <c r="F19" s="5">
        <f t="shared" si="1"/>
        <v>1</v>
      </c>
      <c r="G19" s="75">
        <v>0</v>
      </c>
      <c r="H19" s="75">
        <v>1</v>
      </c>
      <c r="I19" s="76">
        <v>0</v>
      </c>
      <c r="J19" s="5">
        <f t="shared" si="2"/>
        <v>0</v>
      </c>
      <c r="K19" s="75">
        <v>0</v>
      </c>
      <c r="L19" s="76">
        <v>0</v>
      </c>
      <c r="M19" s="75">
        <v>0</v>
      </c>
      <c r="N19" s="75">
        <v>0</v>
      </c>
      <c r="O19" s="75"/>
      <c r="P19" s="75">
        <v>1</v>
      </c>
      <c r="Q19" s="84"/>
      <c r="R19" s="84"/>
    </row>
    <row r="20" spans="1:19" x14ac:dyDescent="0.25">
      <c r="A20" s="156">
        <v>11</v>
      </c>
      <c r="B20" s="157" t="s">
        <v>496</v>
      </c>
      <c r="C20" s="5">
        <f t="shared" si="3"/>
        <v>1</v>
      </c>
      <c r="D20" s="75">
        <v>0</v>
      </c>
      <c r="E20" s="75">
        <v>1</v>
      </c>
      <c r="F20" s="5">
        <f t="shared" si="1"/>
        <v>1</v>
      </c>
      <c r="G20" s="75">
        <v>0</v>
      </c>
      <c r="H20" s="75">
        <v>1</v>
      </c>
      <c r="I20" s="76">
        <v>0</v>
      </c>
      <c r="J20" s="5">
        <f t="shared" si="2"/>
        <v>0</v>
      </c>
      <c r="K20" s="75">
        <v>0</v>
      </c>
      <c r="L20" s="76">
        <v>0</v>
      </c>
      <c r="M20" s="75">
        <v>0</v>
      </c>
      <c r="N20" s="75">
        <v>0</v>
      </c>
      <c r="O20" s="75"/>
      <c r="P20" s="75">
        <v>1</v>
      </c>
      <c r="Q20" s="84"/>
      <c r="R20" s="146"/>
    </row>
    <row r="21" spans="1:19" x14ac:dyDescent="0.25">
      <c r="A21" s="156">
        <v>12</v>
      </c>
      <c r="B21" s="157" t="s">
        <v>503</v>
      </c>
      <c r="C21" s="5">
        <f t="shared" si="3"/>
        <v>4</v>
      </c>
      <c r="D21" s="75">
        <v>0</v>
      </c>
      <c r="E21" s="75">
        <v>4</v>
      </c>
      <c r="F21" s="5">
        <f t="shared" si="1"/>
        <v>4</v>
      </c>
      <c r="G21" s="75">
        <v>4</v>
      </c>
      <c r="H21" s="75">
        <v>0</v>
      </c>
      <c r="I21" s="76">
        <v>0</v>
      </c>
      <c r="J21" s="5">
        <f t="shared" si="2"/>
        <v>0</v>
      </c>
      <c r="K21" s="75">
        <v>0</v>
      </c>
      <c r="L21" s="76">
        <v>0</v>
      </c>
      <c r="M21" s="75">
        <v>0</v>
      </c>
      <c r="N21" s="75">
        <v>0</v>
      </c>
      <c r="O21" s="75"/>
      <c r="P21" s="152">
        <v>4</v>
      </c>
      <c r="Q21" s="143"/>
      <c r="R21" s="84"/>
      <c r="S21" s="141"/>
    </row>
    <row r="22" spans="1:19" x14ac:dyDescent="0.25">
      <c r="A22" s="156">
        <v>13</v>
      </c>
      <c r="B22" s="157" t="s">
        <v>420</v>
      </c>
      <c r="C22" s="5">
        <f t="shared" si="3"/>
        <v>51</v>
      </c>
      <c r="D22" s="75">
        <v>2</v>
      </c>
      <c r="E22" s="75">
        <v>49</v>
      </c>
      <c r="F22" s="5">
        <f t="shared" si="1"/>
        <v>46</v>
      </c>
      <c r="G22" s="75">
        <v>44</v>
      </c>
      <c r="H22" s="75">
        <v>2</v>
      </c>
      <c r="I22" s="76">
        <v>0</v>
      </c>
      <c r="J22" s="5">
        <f t="shared" si="2"/>
        <v>5</v>
      </c>
      <c r="K22" s="75">
        <v>5</v>
      </c>
      <c r="L22" s="76">
        <v>0</v>
      </c>
      <c r="M22" s="75">
        <v>0</v>
      </c>
      <c r="N22" s="75">
        <v>0</v>
      </c>
      <c r="O22" s="75"/>
      <c r="P22" s="152"/>
      <c r="Q22" s="143"/>
      <c r="R22" s="84"/>
      <c r="S22" s="141"/>
    </row>
    <row r="23" spans="1:19" x14ac:dyDescent="0.25">
      <c r="A23" s="156">
        <v>14</v>
      </c>
      <c r="B23" s="157" t="s">
        <v>421</v>
      </c>
      <c r="C23" s="5">
        <f t="shared" si="3"/>
        <v>11</v>
      </c>
      <c r="D23" s="75">
        <v>2</v>
      </c>
      <c r="E23" s="75">
        <v>9</v>
      </c>
      <c r="F23" s="5">
        <f t="shared" si="1"/>
        <v>11</v>
      </c>
      <c r="G23" s="75">
        <v>9</v>
      </c>
      <c r="H23" s="75">
        <v>2</v>
      </c>
      <c r="I23" s="76">
        <v>0</v>
      </c>
      <c r="J23" s="5">
        <f t="shared" si="2"/>
        <v>0</v>
      </c>
      <c r="K23" s="75">
        <v>0</v>
      </c>
      <c r="L23" s="76">
        <v>0</v>
      </c>
      <c r="M23" s="75">
        <v>0</v>
      </c>
      <c r="N23" s="75">
        <v>1</v>
      </c>
      <c r="O23" s="75"/>
      <c r="P23" s="152">
        <v>9</v>
      </c>
      <c r="Q23" s="143"/>
      <c r="R23" s="84"/>
      <c r="S23" s="141"/>
    </row>
    <row r="24" spans="1:19" x14ac:dyDescent="0.25">
      <c r="A24" s="156">
        <v>15</v>
      </c>
      <c r="B24" s="157" t="s">
        <v>504</v>
      </c>
      <c r="C24" s="5">
        <f t="shared" ref="C24:C35" si="4">D24+E24</f>
        <v>2</v>
      </c>
      <c r="D24" s="75">
        <v>0</v>
      </c>
      <c r="E24" s="75">
        <v>2</v>
      </c>
      <c r="F24" s="5">
        <f t="shared" si="1"/>
        <v>2</v>
      </c>
      <c r="G24" s="75">
        <v>1</v>
      </c>
      <c r="H24" s="75">
        <v>1</v>
      </c>
      <c r="I24" s="76">
        <v>0</v>
      </c>
      <c r="J24" s="5">
        <f t="shared" si="2"/>
        <v>0</v>
      </c>
      <c r="K24" s="75">
        <v>0</v>
      </c>
      <c r="L24" s="76">
        <v>0</v>
      </c>
      <c r="M24" s="75">
        <v>0</v>
      </c>
      <c r="N24" s="75">
        <v>0</v>
      </c>
      <c r="O24" s="75"/>
      <c r="P24" s="152">
        <v>2</v>
      </c>
      <c r="Q24" s="143"/>
      <c r="R24" s="84"/>
      <c r="S24" s="141"/>
    </row>
    <row r="25" spans="1:19" x14ac:dyDescent="0.25">
      <c r="A25" s="156">
        <v>16</v>
      </c>
      <c r="B25" s="157" t="s">
        <v>422</v>
      </c>
      <c r="C25" s="5">
        <f t="shared" si="4"/>
        <v>12</v>
      </c>
      <c r="D25" s="75">
        <v>0</v>
      </c>
      <c r="E25" s="75">
        <v>12</v>
      </c>
      <c r="F25" s="5">
        <f t="shared" si="1"/>
        <v>10</v>
      </c>
      <c r="G25" s="75">
        <v>9</v>
      </c>
      <c r="H25" s="75">
        <v>1</v>
      </c>
      <c r="I25" s="76">
        <v>0</v>
      </c>
      <c r="J25" s="5">
        <f t="shared" si="2"/>
        <v>2</v>
      </c>
      <c r="K25" s="75">
        <v>2</v>
      </c>
      <c r="L25" s="76">
        <v>0</v>
      </c>
      <c r="M25" s="75">
        <v>0</v>
      </c>
      <c r="N25" s="75">
        <v>0</v>
      </c>
      <c r="O25" s="75"/>
      <c r="P25" s="152">
        <v>12</v>
      </c>
      <c r="Q25" s="143"/>
      <c r="R25" s="84"/>
      <c r="S25" s="141"/>
    </row>
    <row r="26" spans="1:19" x14ac:dyDescent="0.25">
      <c r="A26" s="156">
        <v>17</v>
      </c>
      <c r="B26" s="157" t="s">
        <v>423</v>
      </c>
      <c r="C26" s="5">
        <f t="shared" si="4"/>
        <v>17</v>
      </c>
      <c r="D26" s="75">
        <v>0</v>
      </c>
      <c r="E26" s="75">
        <v>17</v>
      </c>
      <c r="F26" s="5">
        <f t="shared" si="1"/>
        <v>17</v>
      </c>
      <c r="G26" s="75">
        <v>13</v>
      </c>
      <c r="H26" s="75">
        <v>4</v>
      </c>
      <c r="I26" s="76">
        <v>0</v>
      </c>
      <c r="J26" s="5">
        <f t="shared" si="2"/>
        <v>0</v>
      </c>
      <c r="K26" s="75">
        <v>0</v>
      </c>
      <c r="L26" s="76">
        <v>0</v>
      </c>
      <c r="M26" s="75">
        <v>0</v>
      </c>
      <c r="N26" s="75">
        <v>1</v>
      </c>
      <c r="O26" s="75"/>
      <c r="P26" s="152"/>
      <c r="Q26" s="143"/>
      <c r="R26" s="84"/>
      <c r="S26" s="141"/>
    </row>
    <row r="27" spans="1:19" x14ac:dyDescent="0.25">
      <c r="A27" s="156">
        <v>18</v>
      </c>
      <c r="B27" s="157" t="s">
        <v>424</v>
      </c>
      <c r="C27" s="5">
        <f t="shared" si="4"/>
        <v>404</v>
      </c>
      <c r="D27" s="75">
        <v>5</v>
      </c>
      <c r="E27" s="75">
        <v>399</v>
      </c>
      <c r="F27" s="5">
        <f t="shared" si="1"/>
        <v>404</v>
      </c>
      <c r="G27" s="75">
        <v>373</v>
      </c>
      <c r="H27" s="75">
        <v>31</v>
      </c>
      <c r="I27" s="76">
        <v>0</v>
      </c>
      <c r="J27" s="5">
        <f t="shared" si="2"/>
        <v>0</v>
      </c>
      <c r="K27" s="75">
        <v>0</v>
      </c>
      <c r="L27" s="76">
        <v>0</v>
      </c>
      <c r="M27" s="75">
        <v>0</v>
      </c>
      <c r="N27" s="75">
        <v>0</v>
      </c>
      <c r="O27" s="75"/>
      <c r="P27" s="152">
        <v>399</v>
      </c>
      <c r="Q27" s="143"/>
      <c r="R27" s="84"/>
      <c r="S27" s="141"/>
    </row>
    <row r="28" spans="1:19" x14ac:dyDescent="0.25">
      <c r="A28" s="156">
        <v>19</v>
      </c>
      <c r="B28" s="157" t="s">
        <v>425</v>
      </c>
      <c r="C28" s="5">
        <f t="shared" si="4"/>
        <v>57</v>
      </c>
      <c r="D28" s="75">
        <v>6</v>
      </c>
      <c r="E28" s="75">
        <v>51</v>
      </c>
      <c r="F28" s="5">
        <f t="shared" si="1"/>
        <v>55</v>
      </c>
      <c r="G28" s="75">
        <v>20</v>
      </c>
      <c r="H28" s="75">
        <v>35</v>
      </c>
      <c r="I28" s="76">
        <v>0</v>
      </c>
      <c r="J28" s="5">
        <f t="shared" si="2"/>
        <v>2</v>
      </c>
      <c r="K28" s="75">
        <v>2</v>
      </c>
      <c r="L28" s="76">
        <v>0</v>
      </c>
      <c r="M28" s="75">
        <v>0</v>
      </c>
      <c r="N28" s="75">
        <v>23</v>
      </c>
      <c r="O28" s="75"/>
      <c r="P28" s="152"/>
      <c r="Q28" s="143"/>
      <c r="R28" s="84"/>
      <c r="S28" s="141"/>
    </row>
    <row r="29" spans="1:19" x14ac:dyDescent="0.25">
      <c r="A29" s="156">
        <v>20</v>
      </c>
      <c r="B29" s="157" t="s">
        <v>505</v>
      </c>
      <c r="C29" s="5">
        <f t="shared" si="4"/>
        <v>176</v>
      </c>
      <c r="D29" s="75">
        <v>0</v>
      </c>
      <c r="E29" s="75">
        <v>176</v>
      </c>
      <c r="F29" s="5">
        <f t="shared" si="1"/>
        <v>170</v>
      </c>
      <c r="G29" s="75">
        <v>103</v>
      </c>
      <c r="H29" s="75">
        <v>67</v>
      </c>
      <c r="I29" s="76">
        <v>0</v>
      </c>
      <c r="J29" s="5">
        <f t="shared" si="2"/>
        <v>6</v>
      </c>
      <c r="K29" s="75">
        <v>6</v>
      </c>
      <c r="L29" s="76">
        <v>0</v>
      </c>
      <c r="M29" s="75">
        <v>0</v>
      </c>
      <c r="N29" s="75">
        <v>0</v>
      </c>
      <c r="O29" s="75"/>
      <c r="P29" s="152">
        <v>176</v>
      </c>
      <c r="Q29" s="143"/>
      <c r="R29" s="84"/>
      <c r="S29" s="141"/>
    </row>
    <row r="30" spans="1:19" x14ac:dyDescent="0.25">
      <c r="A30" s="156">
        <v>21</v>
      </c>
      <c r="B30" s="157" t="s">
        <v>492</v>
      </c>
      <c r="C30" s="5">
        <f t="shared" si="4"/>
        <v>1</v>
      </c>
      <c r="D30" s="75">
        <v>0</v>
      </c>
      <c r="E30" s="75">
        <v>1</v>
      </c>
      <c r="F30" s="5">
        <f t="shared" si="1"/>
        <v>1</v>
      </c>
      <c r="G30" s="75">
        <v>1</v>
      </c>
      <c r="H30" s="75">
        <v>0</v>
      </c>
      <c r="I30" s="76">
        <v>0</v>
      </c>
      <c r="J30" s="5">
        <f t="shared" si="2"/>
        <v>0</v>
      </c>
      <c r="K30" s="75">
        <v>0</v>
      </c>
      <c r="L30" s="76">
        <v>0</v>
      </c>
      <c r="M30" s="75">
        <v>0</v>
      </c>
      <c r="N30" s="75">
        <v>0</v>
      </c>
      <c r="O30" s="75"/>
      <c r="P30" s="152">
        <v>1</v>
      </c>
      <c r="Q30" s="143"/>
      <c r="R30" s="84"/>
      <c r="S30" s="141"/>
    </row>
    <row r="31" spans="1:19" x14ac:dyDescent="0.25">
      <c r="A31" s="156">
        <v>22</v>
      </c>
      <c r="B31" s="157" t="s">
        <v>426</v>
      </c>
      <c r="C31" s="5">
        <f t="shared" si="4"/>
        <v>258</v>
      </c>
      <c r="D31" s="75">
        <v>2</v>
      </c>
      <c r="E31" s="75">
        <v>256</v>
      </c>
      <c r="F31" s="5">
        <f t="shared" si="1"/>
        <v>258</v>
      </c>
      <c r="G31" s="75">
        <v>141</v>
      </c>
      <c r="H31" s="75">
        <v>117</v>
      </c>
      <c r="I31" s="76">
        <v>0</v>
      </c>
      <c r="J31" s="5">
        <f t="shared" si="2"/>
        <v>0</v>
      </c>
      <c r="K31" s="75">
        <v>0</v>
      </c>
      <c r="L31" s="76">
        <v>0</v>
      </c>
      <c r="M31" s="75">
        <v>0</v>
      </c>
      <c r="N31" s="75">
        <v>0</v>
      </c>
      <c r="O31" s="75">
        <v>200</v>
      </c>
      <c r="P31" s="152"/>
      <c r="Q31" s="143"/>
      <c r="R31" s="84"/>
      <c r="S31" s="141"/>
    </row>
    <row r="32" spans="1:19" x14ac:dyDescent="0.25">
      <c r="A32" s="156">
        <v>23</v>
      </c>
      <c r="B32" s="157" t="s">
        <v>427</v>
      </c>
      <c r="C32" s="5">
        <f t="shared" si="4"/>
        <v>11</v>
      </c>
      <c r="D32" s="75">
        <v>1</v>
      </c>
      <c r="E32" s="75">
        <v>10</v>
      </c>
      <c r="F32" s="5">
        <f t="shared" si="1"/>
        <v>11</v>
      </c>
      <c r="G32" s="75">
        <v>8</v>
      </c>
      <c r="H32" s="75">
        <v>3</v>
      </c>
      <c r="I32" s="76">
        <v>0</v>
      </c>
      <c r="J32" s="5">
        <f t="shared" si="2"/>
        <v>0</v>
      </c>
      <c r="K32" s="75">
        <v>0</v>
      </c>
      <c r="L32" s="76">
        <v>0</v>
      </c>
      <c r="M32" s="75">
        <v>0</v>
      </c>
      <c r="N32" s="75">
        <v>2</v>
      </c>
      <c r="O32" s="75"/>
      <c r="P32" s="152">
        <v>10</v>
      </c>
      <c r="Q32" s="143"/>
      <c r="R32" s="84"/>
      <c r="S32" s="141"/>
    </row>
    <row r="33" spans="1:25" x14ac:dyDescent="0.25">
      <c r="A33" s="156">
        <v>24</v>
      </c>
      <c r="B33" s="157" t="s">
        <v>428</v>
      </c>
      <c r="C33" s="5">
        <f t="shared" si="4"/>
        <v>723</v>
      </c>
      <c r="D33" s="75">
        <v>8</v>
      </c>
      <c r="E33" s="75">
        <v>715</v>
      </c>
      <c r="F33" s="5">
        <f t="shared" si="1"/>
        <v>707</v>
      </c>
      <c r="G33" s="75">
        <v>648</v>
      </c>
      <c r="H33" s="75">
        <v>59</v>
      </c>
      <c r="I33" s="76">
        <v>0</v>
      </c>
      <c r="J33" s="5">
        <f t="shared" si="2"/>
        <v>16</v>
      </c>
      <c r="K33" s="75">
        <v>16</v>
      </c>
      <c r="L33" s="76">
        <v>0</v>
      </c>
      <c r="M33" s="75">
        <v>0</v>
      </c>
      <c r="N33" s="75">
        <v>20</v>
      </c>
      <c r="O33" s="75"/>
      <c r="P33" s="152">
        <v>367</v>
      </c>
      <c r="Q33" s="143"/>
      <c r="R33" s="84"/>
      <c r="S33" s="141"/>
    </row>
    <row r="34" spans="1:25" x14ac:dyDescent="0.25">
      <c r="A34" s="156">
        <v>25</v>
      </c>
      <c r="B34" s="157" t="s">
        <v>506</v>
      </c>
      <c r="C34" s="5">
        <f t="shared" si="4"/>
        <v>2</v>
      </c>
      <c r="D34" s="75">
        <v>0</v>
      </c>
      <c r="E34" s="75">
        <v>2</v>
      </c>
      <c r="F34" s="5">
        <f t="shared" si="1"/>
        <v>2</v>
      </c>
      <c r="G34" s="75">
        <v>2</v>
      </c>
      <c r="H34" s="75">
        <v>0</v>
      </c>
      <c r="I34" s="76">
        <v>0</v>
      </c>
      <c r="J34" s="5">
        <f t="shared" si="2"/>
        <v>0</v>
      </c>
      <c r="K34" s="75">
        <v>0</v>
      </c>
      <c r="L34" s="76">
        <v>0</v>
      </c>
      <c r="M34" s="75">
        <v>0</v>
      </c>
      <c r="N34" s="75">
        <v>2</v>
      </c>
      <c r="O34" s="75"/>
      <c r="P34" s="152">
        <v>2</v>
      </c>
      <c r="Q34" s="143"/>
      <c r="R34" s="84"/>
      <c r="S34" s="141"/>
    </row>
    <row r="35" spans="1:25" x14ac:dyDescent="0.25">
      <c r="A35" s="156">
        <v>26</v>
      </c>
      <c r="B35" s="157" t="s">
        <v>429</v>
      </c>
      <c r="C35" s="5">
        <f t="shared" si="4"/>
        <v>3</v>
      </c>
      <c r="D35" s="75">
        <v>1</v>
      </c>
      <c r="E35" s="75">
        <v>2</v>
      </c>
      <c r="F35" s="5">
        <f t="shared" si="1"/>
        <v>3</v>
      </c>
      <c r="G35" s="75">
        <v>2</v>
      </c>
      <c r="H35" s="75">
        <v>1</v>
      </c>
      <c r="I35" s="76">
        <v>0</v>
      </c>
      <c r="J35" s="5">
        <f t="shared" si="2"/>
        <v>0</v>
      </c>
      <c r="K35" s="75">
        <v>0</v>
      </c>
      <c r="L35" s="76">
        <v>0</v>
      </c>
      <c r="M35" s="75">
        <v>0</v>
      </c>
      <c r="N35" s="75">
        <v>0</v>
      </c>
      <c r="O35" s="75"/>
      <c r="P35" s="152">
        <v>2</v>
      </c>
      <c r="Q35" s="143"/>
      <c r="R35" s="84"/>
      <c r="S35" s="141"/>
    </row>
    <row r="36" spans="1:25" x14ac:dyDescent="0.25">
      <c r="A36" s="4"/>
      <c r="B36" s="114" t="s">
        <v>408</v>
      </c>
      <c r="C36" s="122">
        <f>SUM(C10:C35)</f>
        <v>12107</v>
      </c>
      <c r="D36" s="122">
        <f t="shared" ref="D36:R36" si="5">SUM(D10:D35)</f>
        <v>1090</v>
      </c>
      <c r="E36" s="122">
        <f t="shared" si="5"/>
        <v>11017</v>
      </c>
      <c r="F36" s="122">
        <f t="shared" si="5"/>
        <v>11016</v>
      </c>
      <c r="G36" s="122">
        <f t="shared" si="5"/>
        <v>6490</v>
      </c>
      <c r="H36" s="122">
        <f t="shared" si="5"/>
        <v>4524</v>
      </c>
      <c r="I36" s="122">
        <f t="shared" si="5"/>
        <v>2</v>
      </c>
      <c r="J36" s="122">
        <f t="shared" si="5"/>
        <v>1022</v>
      </c>
      <c r="K36" s="122">
        <f t="shared" si="5"/>
        <v>1015</v>
      </c>
      <c r="L36" s="122">
        <f t="shared" si="5"/>
        <v>7</v>
      </c>
      <c r="M36" s="122">
        <f t="shared" si="5"/>
        <v>69</v>
      </c>
      <c r="N36" s="122">
        <f t="shared" si="5"/>
        <v>959</v>
      </c>
      <c r="O36" s="122">
        <f t="shared" si="5"/>
        <v>418</v>
      </c>
      <c r="P36" s="122">
        <f t="shared" si="5"/>
        <v>4563</v>
      </c>
      <c r="Q36" s="122">
        <f t="shared" si="5"/>
        <v>0</v>
      </c>
      <c r="R36" s="122">
        <f t="shared" si="5"/>
        <v>0</v>
      </c>
      <c r="S36" s="144"/>
      <c r="T36" s="160"/>
      <c r="U36" s="229"/>
    </row>
    <row r="37" spans="1:25" ht="21.75" customHeight="1" x14ac:dyDescent="0.25">
      <c r="A37" s="66" t="s">
        <v>18</v>
      </c>
      <c r="B37" s="243" t="s">
        <v>42</v>
      </c>
      <c r="C37" s="244"/>
      <c r="D37" s="244"/>
      <c r="E37" s="244"/>
      <c r="F37" s="244"/>
      <c r="G37" s="244"/>
      <c r="H37" s="244"/>
      <c r="I37" s="244"/>
      <c r="J37" s="244"/>
      <c r="K37" s="244"/>
      <c r="L37" s="244"/>
      <c r="M37" s="244"/>
      <c r="N37" s="244"/>
      <c r="O37" s="245"/>
      <c r="P37" s="232"/>
      <c r="Q37" s="145"/>
      <c r="R37" s="84"/>
      <c r="S37" s="141"/>
    </row>
    <row r="38" spans="1:25" x14ac:dyDescent="0.25">
      <c r="A38" s="6">
        <v>1</v>
      </c>
      <c r="B38" s="5" t="s">
        <v>397</v>
      </c>
      <c r="C38" s="5">
        <f t="shared" ref="C38:C44" si="6">D38+E38</f>
        <v>3895</v>
      </c>
      <c r="D38" s="75">
        <v>162</v>
      </c>
      <c r="E38" s="75">
        <v>3733</v>
      </c>
      <c r="F38" s="86">
        <f t="shared" ref="F38:F44" si="7">G38+H38+I38</f>
        <v>3895</v>
      </c>
      <c r="G38" s="75">
        <v>512</v>
      </c>
      <c r="H38" s="75">
        <v>3383</v>
      </c>
      <c r="I38" s="76">
        <v>0</v>
      </c>
      <c r="J38" s="88">
        <f t="shared" ref="J38:J44" si="8">K38+L38</f>
        <v>0</v>
      </c>
      <c r="K38" s="75">
        <v>0</v>
      </c>
      <c r="L38" s="76">
        <v>0</v>
      </c>
      <c r="M38" s="75">
        <v>0</v>
      </c>
      <c r="N38" s="76">
        <v>0</v>
      </c>
      <c r="O38" s="75">
        <v>0</v>
      </c>
      <c r="P38" s="75">
        <v>0</v>
      </c>
      <c r="Q38" s="84">
        <v>0</v>
      </c>
      <c r="R38" s="147">
        <v>0</v>
      </c>
    </row>
    <row r="39" spans="1:25" x14ac:dyDescent="0.25">
      <c r="A39" s="6">
        <v>2</v>
      </c>
      <c r="B39" s="5" t="s">
        <v>396</v>
      </c>
      <c r="C39" s="5">
        <f t="shared" si="6"/>
        <v>5</v>
      </c>
      <c r="D39" s="75">
        <v>0</v>
      </c>
      <c r="E39" s="75">
        <v>5</v>
      </c>
      <c r="F39" s="86">
        <f t="shared" si="7"/>
        <v>5</v>
      </c>
      <c r="G39" s="75">
        <v>3</v>
      </c>
      <c r="H39" s="75">
        <v>2</v>
      </c>
      <c r="I39" s="76">
        <v>0</v>
      </c>
      <c r="J39" s="88">
        <f t="shared" si="8"/>
        <v>0</v>
      </c>
      <c r="K39" s="75">
        <v>0</v>
      </c>
      <c r="L39" s="76">
        <v>0</v>
      </c>
      <c r="M39" s="75">
        <v>0</v>
      </c>
      <c r="N39" s="75">
        <v>0</v>
      </c>
      <c r="O39" s="75">
        <v>0</v>
      </c>
      <c r="P39" s="75">
        <v>0</v>
      </c>
      <c r="Q39" s="84">
        <v>0</v>
      </c>
      <c r="R39" s="84">
        <v>0</v>
      </c>
    </row>
    <row r="40" spans="1:25" x14ac:dyDescent="0.25">
      <c r="A40" s="158">
        <v>3</v>
      </c>
      <c r="B40" s="148" t="s">
        <v>34</v>
      </c>
      <c r="C40" s="148">
        <f t="shared" si="6"/>
        <v>12747</v>
      </c>
      <c r="D40" s="149">
        <v>241</v>
      </c>
      <c r="E40" s="149">
        <v>12506</v>
      </c>
      <c r="F40" s="159">
        <f t="shared" si="7"/>
        <v>12555</v>
      </c>
      <c r="G40" s="149">
        <v>0</v>
      </c>
      <c r="H40" s="149">
        <v>12555</v>
      </c>
      <c r="I40" s="150">
        <v>0</v>
      </c>
      <c r="J40" s="88">
        <f t="shared" si="8"/>
        <v>192</v>
      </c>
      <c r="K40" s="149">
        <v>192</v>
      </c>
      <c r="L40" s="150">
        <v>0</v>
      </c>
      <c r="M40" s="149">
        <v>0</v>
      </c>
      <c r="N40" s="149">
        <v>0</v>
      </c>
      <c r="O40" s="149">
        <v>0</v>
      </c>
      <c r="P40" s="149">
        <v>0</v>
      </c>
      <c r="Q40" s="151">
        <v>0</v>
      </c>
      <c r="R40" s="151">
        <v>0</v>
      </c>
      <c r="V40" s="155"/>
    </row>
    <row r="41" spans="1:25" x14ac:dyDescent="0.25">
      <c r="A41" s="6">
        <v>4</v>
      </c>
      <c r="B41" s="5" t="s">
        <v>35</v>
      </c>
      <c r="C41" s="5">
        <f t="shared" si="6"/>
        <v>720</v>
      </c>
      <c r="D41" s="75">
        <v>25</v>
      </c>
      <c r="E41" s="75">
        <v>695</v>
      </c>
      <c r="F41" s="86">
        <f t="shared" si="7"/>
        <v>687</v>
      </c>
      <c r="G41" s="75">
        <v>82</v>
      </c>
      <c r="H41" s="75">
        <v>605</v>
      </c>
      <c r="I41" s="76">
        <v>0</v>
      </c>
      <c r="J41" s="88">
        <f t="shared" si="8"/>
        <v>33</v>
      </c>
      <c r="K41" s="75">
        <v>33</v>
      </c>
      <c r="L41" s="76">
        <v>0</v>
      </c>
      <c r="M41" s="75">
        <v>0</v>
      </c>
      <c r="N41" s="76">
        <v>0</v>
      </c>
      <c r="O41" s="75">
        <v>0</v>
      </c>
      <c r="P41" s="75">
        <v>0</v>
      </c>
      <c r="Q41" s="84">
        <v>0</v>
      </c>
      <c r="R41" s="84">
        <v>0</v>
      </c>
    </row>
    <row r="42" spans="1:25" x14ac:dyDescent="0.25">
      <c r="A42" s="6">
        <v>5</v>
      </c>
      <c r="B42" s="5" t="s">
        <v>36</v>
      </c>
      <c r="C42" s="5">
        <f t="shared" si="6"/>
        <v>941</v>
      </c>
      <c r="D42" s="128">
        <v>0</v>
      </c>
      <c r="E42" s="128">
        <v>941</v>
      </c>
      <c r="F42" s="86">
        <f t="shared" si="7"/>
        <v>941</v>
      </c>
      <c r="G42" s="130">
        <v>0</v>
      </c>
      <c r="H42" s="130">
        <v>941</v>
      </c>
      <c r="I42" s="129">
        <v>0</v>
      </c>
      <c r="J42" s="88">
        <f t="shared" si="8"/>
        <v>0</v>
      </c>
      <c r="K42" s="132">
        <v>0</v>
      </c>
      <c r="L42" s="131">
        <v>0</v>
      </c>
      <c r="M42" s="132">
        <v>0</v>
      </c>
      <c r="N42" s="75">
        <v>0</v>
      </c>
      <c r="O42" s="75">
        <v>0</v>
      </c>
      <c r="P42" s="75">
        <v>0</v>
      </c>
      <c r="Q42" s="84">
        <v>0</v>
      </c>
      <c r="R42" s="84">
        <v>0</v>
      </c>
    </row>
    <row r="43" spans="1:25" x14ac:dyDescent="0.25">
      <c r="A43" s="6">
        <v>6</v>
      </c>
      <c r="B43" s="5" t="s">
        <v>37</v>
      </c>
      <c r="C43" s="5">
        <f t="shared" si="6"/>
        <v>781</v>
      </c>
      <c r="D43" s="75">
        <v>20</v>
      </c>
      <c r="E43" s="75">
        <v>761</v>
      </c>
      <c r="F43" s="86">
        <f t="shared" si="7"/>
        <v>761</v>
      </c>
      <c r="G43" s="75">
        <v>761</v>
      </c>
      <c r="H43" s="75">
        <v>0</v>
      </c>
      <c r="I43" s="76">
        <v>0</v>
      </c>
      <c r="J43" s="88">
        <f t="shared" si="8"/>
        <v>0</v>
      </c>
      <c r="K43" s="75">
        <v>0</v>
      </c>
      <c r="L43" s="76">
        <v>0</v>
      </c>
      <c r="M43" s="75">
        <v>0</v>
      </c>
      <c r="N43" s="75">
        <v>0</v>
      </c>
      <c r="O43" s="75">
        <v>6</v>
      </c>
      <c r="P43" s="75">
        <v>0</v>
      </c>
      <c r="Q43" s="84">
        <v>0</v>
      </c>
      <c r="R43" s="84">
        <v>0</v>
      </c>
    </row>
    <row r="44" spans="1:25" x14ac:dyDescent="0.25">
      <c r="A44" s="6">
        <v>7</v>
      </c>
      <c r="B44" s="5" t="s">
        <v>409</v>
      </c>
      <c r="C44" s="5">
        <f t="shared" si="6"/>
        <v>215</v>
      </c>
      <c r="D44" s="75">
        <v>0</v>
      </c>
      <c r="E44" s="75">
        <v>215</v>
      </c>
      <c r="F44" s="86">
        <f t="shared" si="7"/>
        <v>0</v>
      </c>
      <c r="G44" s="75">
        <v>0</v>
      </c>
      <c r="H44" s="75">
        <v>0</v>
      </c>
      <c r="I44" s="76">
        <v>0</v>
      </c>
      <c r="J44" s="88">
        <f t="shared" si="8"/>
        <v>215</v>
      </c>
      <c r="K44" s="75">
        <v>215</v>
      </c>
      <c r="L44" s="76">
        <v>0</v>
      </c>
      <c r="M44" s="75">
        <v>0</v>
      </c>
      <c r="N44" s="75">
        <v>0</v>
      </c>
      <c r="O44" s="75">
        <v>0</v>
      </c>
      <c r="P44" s="75">
        <v>0</v>
      </c>
      <c r="Q44" s="84">
        <v>0</v>
      </c>
      <c r="R44" s="84">
        <v>2949</v>
      </c>
      <c r="S44" s="139" t="s">
        <v>510</v>
      </c>
    </row>
    <row r="45" spans="1:25" s="121" customFormat="1" x14ac:dyDescent="0.25">
      <c r="A45" s="68"/>
      <c r="B45" s="8" t="s">
        <v>400</v>
      </c>
      <c r="C45" s="8">
        <f>SUM(C38:C44)</f>
        <v>19304</v>
      </c>
      <c r="D45" s="8">
        <f t="shared" ref="D45:R45" si="9">SUM(D38:D44)</f>
        <v>448</v>
      </c>
      <c r="E45" s="8">
        <f t="shared" si="9"/>
        <v>18856</v>
      </c>
      <c r="F45" s="8">
        <f t="shared" si="9"/>
        <v>18844</v>
      </c>
      <c r="G45" s="8">
        <f t="shared" si="9"/>
        <v>1358</v>
      </c>
      <c r="H45" s="8">
        <f t="shared" si="9"/>
        <v>17486</v>
      </c>
      <c r="I45" s="8">
        <f t="shared" si="9"/>
        <v>0</v>
      </c>
      <c r="J45" s="8">
        <f t="shared" si="9"/>
        <v>440</v>
      </c>
      <c r="K45" s="8">
        <f t="shared" si="9"/>
        <v>440</v>
      </c>
      <c r="L45" s="8">
        <f t="shared" si="9"/>
        <v>0</v>
      </c>
      <c r="M45" s="8">
        <f t="shared" si="9"/>
        <v>0</v>
      </c>
      <c r="N45" s="8">
        <f t="shared" si="9"/>
        <v>0</v>
      </c>
      <c r="O45" s="8">
        <f t="shared" si="9"/>
        <v>6</v>
      </c>
      <c r="P45" s="8"/>
      <c r="Q45" s="8">
        <f t="shared" si="9"/>
        <v>0</v>
      </c>
      <c r="R45" s="8">
        <f t="shared" si="9"/>
        <v>2949</v>
      </c>
    </row>
    <row r="46" spans="1:25" x14ac:dyDescent="0.25">
      <c r="A46" s="5"/>
      <c r="B46" s="68" t="s">
        <v>38</v>
      </c>
      <c r="C46" s="122">
        <f t="shared" ref="C46:R46" si="10">C45+C36</f>
        <v>31411</v>
      </c>
      <c r="D46" s="122">
        <f t="shared" si="10"/>
        <v>1538</v>
      </c>
      <c r="E46" s="122">
        <f t="shared" si="10"/>
        <v>29873</v>
      </c>
      <c r="F46" s="122">
        <f t="shared" si="10"/>
        <v>29860</v>
      </c>
      <c r="G46" s="122">
        <f t="shared" si="10"/>
        <v>7848</v>
      </c>
      <c r="H46" s="122">
        <f t="shared" si="10"/>
        <v>22010</v>
      </c>
      <c r="I46" s="122">
        <f t="shared" si="10"/>
        <v>2</v>
      </c>
      <c r="J46" s="122">
        <f t="shared" si="10"/>
        <v>1462</v>
      </c>
      <c r="K46" s="122">
        <f t="shared" si="10"/>
        <v>1455</v>
      </c>
      <c r="L46" s="122">
        <f>L45+L36</f>
        <v>7</v>
      </c>
      <c r="M46" s="122">
        <f t="shared" si="10"/>
        <v>69</v>
      </c>
      <c r="N46" s="122">
        <f t="shared" si="10"/>
        <v>959</v>
      </c>
      <c r="O46" s="122">
        <f t="shared" si="10"/>
        <v>424</v>
      </c>
      <c r="P46" s="122">
        <f t="shared" si="10"/>
        <v>4563</v>
      </c>
      <c r="Q46" s="122">
        <f t="shared" si="10"/>
        <v>0</v>
      </c>
      <c r="R46" s="122">
        <f t="shared" si="10"/>
        <v>2949</v>
      </c>
      <c r="S46" s="161"/>
      <c r="T46" s="141"/>
      <c r="U46" s="141"/>
      <c r="V46" s="141"/>
      <c r="W46" s="141"/>
      <c r="X46" s="141"/>
      <c r="Y46" s="141"/>
    </row>
    <row r="47" spans="1:25" x14ac:dyDescent="0.25">
      <c r="A47" s="29"/>
      <c r="B47" s="42"/>
      <c r="C47" s="87"/>
      <c r="D47" s="87"/>
      <c r="E47" s="87"/>
      <c r="F47" s="87"/>
      <c r="G47" s="87">
        <f>G46+H46</f>
        <v>29858</v>
      </c>
      <c r="H47" s="87"/>
      <c r="I47" s="87"/>
      <c r="J47" s="87"/>
      <c r="K47" s="87"/>
      <c r="L47" s="87"/>
      <c r="M47" s="87"/>
      <c r="N47" s="87"/>
      <c r="O47" s="87"/>
      <c r="P47" s="87"/>
      <c r="Q47" s="141"/>
      <c r="T47" s="142"/>
      <c r="U47" s="142"/>
      <c r="V47" s="142"/>
      <c r="W47" s="142"/>
      <c r="X47" s="142"/>
      <c r="Y47" s="142"/>
    </row>
    <row r="48" spans="1:25" x14ac:dyDescent="0.25">
      <c r="F48" t="s">
        <v>390</v>
      </c>
      <c r="G48">
        <f>G47/F46*100</f>
        <v>99.993302076356329</v>
      </c>
      <c r="H48" t="s">
        <v>391</v>
      </c>
      <c r="T48" s="142"/>
      <c r="U48" s="140"/>
      <c r="V48" s="140"/>
      <c r="W48" s="142"/>
      <c r="X48" s="142"/>
      <c r="Y48" s="142"/>
    </row>
    <row r="49" spans="2:25" x14ac:dyDescent="0.25">
      <c r="B49" s="70"/>
      <c r="C49" s="70"/>
      <c r="D49" s="70"/>
      <c r="E49" s="70"/>
      <c r="F49" s="70"/>
      <c r="G49" s="70">
        <f>G46/F46</f>
        <v>0.26282652377762894</v>
      </c>
      <c r="H49" s="70">
        <f>H46/F46</f>
        <v>0.73710649698593433</v>
      </c>
      <c r="I49" s="70"/>
      <c r="J49" s="70"/>
      <c r="K49" s="70"/>
      <c r="L49" s="70"/>
      <c r="M49" s="70"/>
      <c r="N49" s="70"/>
      <c r="O49" s="70"/>
      <c r="P49" s="70"/>
      <c r="T49" s="142"/>
      <c r="U49" s="142"/>
      <c r="V49" s="142"/>
      <c r="W49" s="142"/>
      <c r="X49" s="142"/>
      <c r="Y49" s="142"/>
    </row>
    <row r="50" spans="2:25" x14ac:dyDescent="0.25">
      <c r="G50">
        <f>O46/C46*100</f>
        <v>1.3498455954920252</v>
      </c>
      <c r="J50">
        <f>C44-H44</f>
        <v>215</v>
      </c>
      <c r="T50" s="142"/>
      <c r="U50" s="142"/>
      <c r="V50" s="142"/>
      <c r="W50" s="142"/>
      <c r="X50" s="142"/>
      <c r="Y50" s="142"/>
    </row>
  </sheetData>
  <mergeCells count="22">
    <mergeCell ref="B37:O37"/>
    <mergeCell ref="R5:R7"/>
    <mergeCell ref="A1:B1"/>
    <mergeCell ref="A2:B2"/>
    <mergeCell ref="A3:O3"/>
    <mergeCell ref="C4:M4"/>
    <mergeCell ref="A5:A7"/>
    <mergeCell ref="B5:B7"/>
    <mergeCell ref="C5:E5"/>
    <mergeCell ref="F5:I5"/>
    <mergeCell ref="J5:L5"/>
    <mergeCell ref="M5:M7"/>
    <mergeCell ref="N5:N7"/>
    <mergeCell ref="C6:C7"/>
    <mergeCell ref="D6:E6"/>
    <mergeCell ref="Q5:Q7"/>
    <mergeCell ref="G6:I6"/>
    <mergeCell ref="J6:J7"/>
    <mergeCell ref="K6:L6"/>
    <mergeCell ref="B9:O9"/>
    <mergeCell ref="F6:F7"/>
    <mergeCell ref="O5:P6"/>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4" zoomScale="93" zoomScaleNormal="93" workbookViewId="0">
      <pane xSplit="15" ySplit="1" topLeftCell="P14" activePane="bottomRight" state="frozen"/>
      <selection activeCell="A4" sqref="A4"/>
      <selection pane="topRight" activeCell="P4" sqref="P4"/>
      <selection pane="bottomLeft" activeCell="A5" sqref="A5"/>
      <selection pane="bottomRight" activeCell="F20" sqref="F20"/>
    </sheetView>
  </sheetViews>
  <sheetFormatPr defaultRowHeight="15" x14ac:dyDescent="0.25"/>
  <cols>
    <col min="1" max="1" width="3.5703125" customWidth="1"/>
    <col min="2" max="2" width="17" customWidth="1"/>
    <col min="3" max="16" width="7.5703125" customWidth="1"/>
  </cols>
  <sheetData>
    <row r="1" spans="1:16" x14ac:dyDescent="0.25">
      <c r="A1" s="264" t="s">
        <v>371</v>
      </c>
      <c r="B1" s="264"/>
      <c r="C1" s="69"/>
      <c r="D1" s="69"/>
      <c r="E1" s="69"/>
      <c r="F1" s="69"/>
      <c r="G1" s="69"/>
      <c r="H1" s="69"/>
      <c r="I1" s="69"/>
      <c r="J1" s="69"/>
      <c r="K1" s="69"/>
      <c r="M1" s="67"/>
      <c r="N1" s="265" t="s">
        <v>20</v>
      </c>
      <c r="O1" s="265"/>
    </row>
    <row r="2" spans="1:16" x14ac:dyDescent="0.25">
      <c r="A2" s="264" t="s">
        <v>372</v>
      </c>
      <c r="B2" s="264"/>
      <c r="C2" s="69"/>
      <c r="D2" s="69"/>
      <c r="E2" s="69"/>
      <c r="F2" s="69"/>
      <c r="G2" s="69"/>
      <c r="H2" s="69"/>
      <c r="I2" s="69"/>
      <c r="J2" s="69"/>
      <c r="K2" s="69"/>
      <c r="M2" s="67"/>
      <c r="N2" s="67"/>
      <c r="O2" s="67"/>
    </row>
    <row r="3" spans="1:16" ht="48.75" customHeight="1" x14ac:dyDescent="0.25">
      <c r="A3" s="246" t="s">
        <v>410</v>
      </c>
      <c r="B3" s="246"/>
      <c r="C3" s="246"/>
      <c r="D3" s="246"/>
      <c r="E3" s="246"/>
      <c r="F3" s="246"/>
      <c r="G3" s="246"/>
      <c r="H3" s="246"/>
      <c r="I3" s="246"/>
      <c r="J3" s="246"/>
      <c r="K3" s="246"/>
      <c r="L3" s="246"/>
      <c r="M3" s="246"/>
      <c r="N3" s="246"/>
      <c r="O3" s="246"/>
    </row>
    <row r="4" spans="1:16" ht="1.5" customHeight="1" x14ac:dyDescent="0.25">
      <c r="C4" s="247"/>
      <c r="D4" s="247"/>
      <c r="E4" s="247"/>
      <c r="F4" s="247"/>
      <c r="G4" s="247"/>
      <c r="H4" s="247"/>
      <c r="I4" s="247"/>
      <c r="J4" s="247"/>
      <c r="K4" s="247"/>
      <c r="L4" s="247"/>
      <c r="M4" s="247"/>
    </row>
    <row r="5" spans="1:16" s="1" customFormat="1" ht="43.5" customHeight="1" x14ac:dyDescent="0.25">
      <c r="A5" s="246" t="s">
        <v>500</v>
      </c>
      <c r="B5" s="246"/>
      <c r="C5" s="246"/>
      <c r="D5" s="246"/>
      <c r="E5" s="246"/>
      <c r="F5" s="246"/>
      <c r="G5" s="246"/>
      <c r="H5" s="246"/>
      <c r="I5" s="246"/>
      <c r="J5" s="246"/>
      <c r="K5" s="246"/>
      <c r="L5" s="246"/>
      <c r="M5" s="246"/>
      <c r="N5" s="246"/>
      <c r="O5" s="246"/>
    </row>
    <row r="6" spans="1:16" s="1" customFormat="1" ht="30.75" customHeight="1" x14ac:dyDescent="0.2">
      <c r="A6" s="249" t="s">
        <v>15</v>
      </c>
      <c r="B6" s="249" t="s">
        <v>180</v>
      </c>
      <c r="C6" s="248" t="s">
        <v>2</v>
      </c>
      <c r="D6" s="248"/>
      <c r="E6" s="248"/>
      <c r="F6" s="248" t="s">
        <v>13</v>
      </c>
      <c r="G6" s="248"/>
      <c r="H6" s="248"/>
      <c r="I6" s="248"/>
      <c r="J6" s="248" t="s">
        <v>3</v>
      </c>
      <c r="K6" s="248"/>
      <c r="L6" s="248"/>
      <c r="M6" s="249" t="s">
        <v>11</v>
      </c>
      <c r="N6" s="249" t="s">
        <v>12</v>
      </c>
      <c r="O6" s="249" t="s">
        <v>65</v>
      </c>
      <c r="P6" s="266" t="s">
        <v>414</v>
      </c>
    </row>
    <row r="7" spans="1:16" s="1" customFormat="1" ht="15.75" customHeight="1" x14ac:dyDescent="0.2">
      <c r="A7" s="250"/>
      <c r="B7" s="250"/>
      <c r="C7" s="248" t="s">
        <v>4</v>
      </c>
      <c r="D7" s="256" t="s">
        <v>5</v>
      </c>
      <c r="E7" s="256"/>
      <c r="F7" s="248" t="s">
        <v>4</v>
      </c>
      <c r="G7" s="253" t="s">
        <v>5</v>
      </c>
      <c r="H7" s="254"/>
      <c r="I7" s="255"/>
      <c r="J7" s="248" t="s">
        <v>4</v>
      </c>
      <c r="K7" s="256" t="s">
        <v>5</v>
      </c>
      <c r="L7" s="256"/>
      <c r="M7" s="250"/>
      <c r="N7" s="250"/>
      <c r="O7" s="250"/>
      <c r="P7" s="267"/>
    </row>
    <row r="8" spans="1:16" ht="70.5" customHeight="1" x14ac:dyDescent="0.25">
      <c r="A8" s="251"/>
      <c r="B8" s="251"/>
      <c r="C8" s="248"/>
      <c r="D8" s="27" t="s">
        <v>6</v>
      </c>
      <c r="E8" s="27" t="s">
        <v>7</v>
      </c>
      <c r="F8" s="248"/>
      <c r="G8" s="27" t="s">
        <v>14</v>
      </c>
      <c r="H8" s="27" t="s">
        <v>8</v>
      </c>
      <c r="I8" s="27" t="s">
        <v>9</v>
      </c>
      <c r="J8" s="248"/>
      <c r="K8" s="27" t="s">
        <v>10</v>
      </c>
      <c r="L8" s="27" t="s">
        <v>185</v>
      </c>
      <c r="M8" s="251"/>
      <c r="N8" s="251"/>
      <c r="O8" s="251"/>
      <c r="P8" s="268"/>
    </row>
    <row r="9" spans="1:16" x14ac:dyDescent="0.25">
      <c r="A9" s="12" t="s">
        <v>44</v>
      </c>
      <c r="B9" s="12" t="s">
        <v>56</v>
      </c>
      <c r="C9" s="19" t="s">
        <v>64</v>
      </c>
      <c r="D9" s="11">
        <v>2</v>
      </c>
      <c r="E9" s="11">
        <v>3</v>
      </c>
      <c r="F9" s="11">
        <v>4</v>
      </c>
      <c r="G9" s="11">
        <v>5</v>
      </c>
      <c r="H9" s="11">
        <v>6</v>
      </c>
      <c r="I9" s="11">
        <v>7</v>
      </c>
      <c r="J9" s="11">
        <v>8</v>
      </c>
      <c r="K9" s="11">
        <v>9</v>
      </c>
      <c r="L9" s="11">
        <v>10</v>
      </c>
      <c r="M9" s="11">
        <v>11</v>
      </c>
      <c r="N9" s="11">
        <v>12</v>
      </c>
      <c r="O9" s="11">
        <v>13</v>
      </c>
      <c r="P9" s="5"/>
    </row>
    <row r="10" spans="1:16" x14ac:dyDescent="0.25">
      <c r="A10" s="6"/>
      <c r="B10" s="5" t="s">
        <v>190</v>
      </c>
      <c r="C10" s="5">
        <f>F10+J10+M10</f>
        <v>1400</v>
      </c>
      <c r="D10" s="75">
        <v>12</v>
      </c>
      <c r="E10" s="75">
        <v>1388</v>
      </c>
      <c r="F10" s="5">
        <f>G10+H10+I10</f>
        <v>1388</v>
      </c>
      <c r="G10" s="75">
        <v>1323</v>
      </c>
      <c r="H10" s="75">
        <v>60</v>
      </c>
      <c r="I10" s="76">
        <v>5</v>
      </c>
      <c r="J10" s="5">
        <f>K10+L10</f>
        <v>11</v>
      </c>
      <c r="K10" s="75">
        <v>11</v>
      </c>
      <c r="L10" s="76">
        <v>0</v>
      </c>
      <c r="M10" s="75">
        <v>1</v>
      </c>
      <c r="N10" s="75">
        <v>17</v>
      </c>
      <c r="O10" s="84">
        <v>1214</v>
      </c>
      <c r="P10" s="5"/>
    </row>
    <row r="11" spans="1:16" x14ac:dyDescent="0.25">
      <c r="A11" s="6">
        <v>2</v>
      </c>
      <c r="B11" s="5" t="s">
        <v>191</v>
      </c>
      <c r="C11" s="5">
        <f>F11+J11+M11</f>
        <v>2010</v>
      </c>
      <c r="D11" s="75">
        <v>6</v>
      </c>
      <c r="E11" s="75">
        <v>2004</v>
      </c>
      <c r="F11" s="5">
        <f>G11+H11+I11</f>
        <v>1989</v>
      </c>
      <c r="G11" s="75">
        <v>1984</v>
      </c>
      <c r="H11" s="75">
        <v>5</v>
      </c>
      <c r="I11" s="76">
        <v>0</v>
      </c>
      <c r="J11" s="5">
        <f t="shared" ref="J11:J25" si="0">K11+L11</f>
        <v>15</v>
      </c>
      <c r="K11" s="75">
        <v>14</v>
      </c>
      <c r="L11" s="76">
        <v>1</v>
      </c>
      <c r="M11" s="75">
        <v>6</v>
      </c>
      <c r="N11" s="75">
        <v>10</v>
      </c>
      <c r="O11" s="84">
        <v>1204</v>
      </c>
      <c r="P11" s="5"/>
    </row>
    <row r="12" spans="1:16" x14ac:dyDescent="0.25">
      <c r="A12" s="6">
        <v>3</v>
      </c>
      <c r="B12" s="5" t="s">
        <v>192</v>
      </c>
      <c r="C12" s="5">
        <f t="shared" ref="C12:C25" si="1">F12+J12+M12</f>
        <v>1029</v>
      </c>
      <c r="D12" s="75">
        <v>33</v>
      </c>
      <c r="E12" s="75">
        <v>996</v>
      </c>
      <c r="F12" s="5">
        <f t="shared" ref="F12:F25" si="2">G12+H12+I12</f>
        <v>999</v>
      </c>
      <c r="G12" s="75">
        <v>963</v>
      </c>
      <c r="H12" s="75">
        <v>36</v>
      </c>
      <c r="I12" s="76">
        <v>0</v>
      </c>
      <c r="J12" s="5">
        <f t="shared" si="0"/>
        <v>27</v>
      </c>
      <c r="K12" s="75">
        <v>26</v>
      </c>
      <c r="L12" s="76">
        <v>1</v>
      </c>
      <c r="M12" s="75">
        <v>3</v>
      </c>
      <c r="N12" s="75">
        <v>68</v>
      </c>
      <c r="O12" s="84">
        <v>545</v>
      </c>
      <c r="P12" s="5"/>
    </row>
    <row r="13" spans="1:16" x14ac:dyDescent="0.25">
      <c r="A13" s="6">
        <v>4</v>
      </c>
      <c r="B13" s="5" t="s">
        <v>193</v>
      </c>
      <c r="C13" s="5">
        <f t="shared" si="1"/>
        <v>1925</v>
      </c>
      <c r="D13" s="75">
        <v>39</v>
      </c>
      <c r="E13" s="75">
        <v>1886</v>
      </c>
      <c r="F13" s="5">
        <f t="shared" si="2"/>
        <v>1898</v>
      </c>
      <c r="G13" s="75">
        <v>1865</v>
      </c>
      <c r="H13" s="75">
        <v>33</v>
      </c>
      <c r="I13" s="76">
        <v>0</v>
      </c>
      <c r="J13" s="5">
        <f t="shared" si="0"/>
        <v>26</v>
      </c>
      <c r="K13" s="75">
        <v>26</v>
      </c>
      <c r="L13" s="76">
        <v>0</v>
      </c>
      <c r="M13" s="75">
        <v>1</v>
      </c>
      <c r="N13" s="75">
        <v>49</v>
      </c>
      <c r="O13" s="84">
        <v>309</v>
      </c>
      <c r="P13" s="5"/>
    </row>
    <row r="14" spans="1:16" x14ac:dyDescent="0.25">
      <c r="A14" s="6">
        <v>5</v>
      </c>
      <c r="B14" s="5" t="s">
        <v>194</v>
      </c>
      <c r="C14" s="5">
        <f t="shared" si="1"/>
        <v>1843</v>
      </c>
      <c r="D14" s="75">
        <v>5</v>
      </c>
      <c r="E14" s="75">
        <v>1838</v>
      </c>
      <c r="F14" s="5">
        <f t="shared" si="2"/>
        <v>1840</v>
      </c>
      <c r="G14" s="75">
        <v>1800</v>
      </c>
      <c r="H14" s="75">
        <v>40</v>
      </c>
      <c r="I14" s="76">
        <v>0</v>
      </c>
      <c r="J14" s="5">
        <f t="shared" si="0"/>
        <v>3</v>
      </c>
      <c r="K14" s="75">
        <v>3</v>
      </c>
      <c r="L14" s="76">
        <v>0</v>
      </c>
      <c r="M14" s="75">
        <v>0</v>
      </c>
      <c r="N14" s="75">
        <v>8</v>
      </c>
      <c r="O14" s="84">
        <v>1774</v>
      </c>
      <c r="P14" s="5"/>
    </row>
    <row r="15" spans="1:16" x14ac:dyDescent="0.25">
      <c r="A15" s="6">
        <v>6</v>
      </c>
      <c r="B15" s="5" t="s">
        <v>195</v>
      </c>
      <c r="C15" s="5">
        <f t="shared" si="1"/>
        <v>1796</v>
      </c>
      <c r="D15" s="75">
        <v>29</v>
      </c>
      <c r="E15" s="75">
        <v>1767</v>
      </c>
      <c r="F15" s="5">
        <f t="shared" si="2"/>
        <v>1777</v>
      </c>
      <c r="G15" s="75">
        <v>1746</v>
      </c>
      <c r="H15" s="75">
        <v>30</v>
      </c>
      <c r="I15" s="76">
        <v>1</v>
      </c>
      <c r="J15" s="5">
        <f t="shared" si="0"/>
        <v>19</v>
      </c>
      <c r="K15" s="75">
        <v>19</v>
      </c>
      <c r="L15" s="76">
        <v>0</v>
      </c>
      <c r="M15" s="75">
        <v>0</v>
      </c>
      <c r="N15" s="75">
        <v>35</v>
      </c>
      <c r="O15" s="84">
        <v>587</v>
      </c>
      <c r="P15" s="5"/>
    </row>
    <row r="16" spans="1:16" x14ac:dyDescent="0.25">
      <c r="A16" s="6">
        <v>7</v>
      </c>
      <c r="B16" s="5" t="s">
        <v>196</v>
      </c>
      <c r="C16" s="5">
        <f t="shared" si="1"/>
        <v>593</v>
      </c>
      <c r="D16" s="75">
        <v>7</v>
      </c>
      <c r="E16" s="75">
        <v>586</v>
      </c>
      <c r="F16" s="5">
        <f t="shared" si="2"/>
        <v>588</v>
      </c>
      <c r="G16" s="75">
        <v>583</v>
      </c>
      <c r="H16" s="75">
        <v>5</v>
      </c>
      <c r="I16" s="76">
        <v>0</v>
      </c>
      <c r="J16" s="5">
        <f t="shared" si="0"/>
        <v>2</v>
      </c>
      <c r="K16" s="75">
        <v>2</v>
      </c>
      <c r="L16" s="76">
        <v>0</v>
      </c>
      <c r="M16" s="75">
        <v>3</v>
      </c>
      <c r="N16" s="75">
        <v>9</v>
      </c>
      <c r="O16" s="84">
        <v>184</v>
      </c>
      <c r="P16" s="5"/>
    </row>
    <row r="17" spans="1:16" x14ac:dyDescent="0.25">
      <c r="A17" s="6">
        <v>8</v>
      </c>
      <c r="B17" s="5" t="s">
        <v>197</v>
      </c>
      <c r="C17" s="5">
        <f t="shared" si="1"/>
        <v>1934</v>
      </c>
      <c r="D17" s="75">
        <v>4</v>
      </c>
      <c r="E17" s="75">
        <v>1930</v>
      </c>
      <c r="F17" s="5">
        <f t="shared" si="2"/>
        <v>1926</v>
      </c>
      <c r="G17" s="75">
        <v>1888</v>
      </c>
      <c r="H17" s="75">
        <v>38</v>
      </c>
      <c r="I17" s="76">
        <v>0</v>
      </c>
      <c r="J17" s="5">
        <f t="shared" si="0"/>
        <v>7</v>
      </c>
      <c r="K17" s="75">
        <v>4</v>
      </c>
      <c r="L17" s="76">
        <v>3</v>
      </c>
      <c r="M17" s="75">
        <v>1</v>
      </c>
      <c r="N17" s="75">
        <v>38</v>
      </c>
      <c r="O17" s="84">
        <v>1101</v>
      </c>
      <c r="P17" s="5"/>
    </row>
    <row r="18" spans="1:16" x14ac:dyDescent="0.25">
      <c r="A18" s="6">
        <v>9</v>
      </c>
      <c r="B18" s="5" t="s">
        <v>198</v>
      </c>
      <c r="C18" s="5">
        <f t="shared" si="1"/>
        <v>1351</v>
      </c>
      <c r="D18" s="75">
        <v>26</v>
      </c>
      <c r="E18" s="75">
        <v>1325</v>
      </c>
      <c r="F18" s="5">
        <f t="shared" si="2"/>
        <v>1341</v>
      </c>
      <c r="G18" s="75">
        <v>1311</v>
      </c>
      <c r="H18" s="75">
        <v>30</v>
      </c>
      <c r="I18" s="76">
        <v>0</v>
      </c>
      <c r="J18" s="5">
        <f t="shared" si="0"/>
        <v>9</v>
      </c>
      <c r="K18" s="75">
        <v>9</v>
      </c>
      <c r="L18" s="76">
        <v>0</v>
      </c>
      <c r="M18" s="75">
        <v>1</v>
      </c>
      <c r="N18" s="75">
        <v>28</v>
      </c>
      <c r="O18" s="84">
        <v>1009</v>
      </c>
      <c r="P18" s="5"/>
    </row>
    <row r="19" spans="1:16" x14ac:dyDescent="0.25">
      <c r="A19" s="6">
        <v>10</v>
      </c>
      <c r="B19" s="5" t="s">
        <v>199</v>
      </c>
      <c r="C19" s="5">
        <f t="shared" si="1"/>
        <v>1398</v>
      </c>
      <c r="D19" s="75">
        <v>17</v>
      </c>
      <c r="E19" s="75">
        <v>1381</v>
      </c>
      <c r="F19" s="5">
        <f t="shared" si="2"/>
        <v>1393</v>
      </c>
      <c r="G19" s="75">
        <v>1365</v>
      </c>
      <c r="H19" s="75">
        <v>24</v>
      </c>
      <c r="I19" s="76">
        <v>4</v>
      </c>
      <c r="J19" s="5">
        <f t="shared" si="0"/>
        <v>5</v>
      </c>
      <c r="K19" s="75">
        <v>5</v>
      </c>
      <c r="L19" s="76">
        <v>0</v>
      </c>
      <c r="M19" s="75">
        <v>0</v>
      </c>
      <c r="N19" s="75">
        <v>25</v>
      </c>
      <c r="O19" s="84">
        <v>327</v>
      </c>
      <c r="P19" s="5"/>
    </row>
    <row r="20" spans="1:16" x14ac:dyDescent="0.25">
      <c r="A20" s="6">
        <v>11</v>
      </c>
      <c r="B20" s="5" t="s">
        <v>200</v>
      </c>
      <c r="C20" s="5">
        <f t="shared" si="1"/>
        <v>1155</v>
      </c>
      <c r="D20" s="75">
        <v>12</v>
      </c>
      <c r="E20" s="75">
        <v>1143</v>
      </c>
      <c r="F20" s="5">
        <f t="shared" si="2"/>
        <v>1140</v>
      </c>
      <c r="G20" s="75">
        <v>1118</v>
      </c>
      <c r="H20" s="75">
        <v>20</v>
      </c>
      <c r="I20" s="76">
        <v>2</v>
      </c>
      <c r="J20" s="5">
        <f t="shared" si="0"/>
        <v>12</v>
      </c>
      <c r="K20" s="75">
        <v>12</v>
      </c>
      <c r="L20" s="76">
        <v>0</v>
      </c>
      <c r="M20" s="75">
        <v>3</v>
      </c>
      <c r="N20" s="75">
        <v>30</v>
      </c>
      <c r="O20" s="84">
        <v>479</v>
      </c>
      <c r="P20" s="5"/>
    </row>
    <row r="21" spans="1:16" x14ac:dyDescent="0.25">
      <c r="A21" s="6">
        <v>12</v>
      </c>
      <c r="B21" s="5" t="s">
        <v>201</v>
      </c>
      <c r="C21" s="5">
        <f t="shared" si="1"/>
        <v>1224</v>
      </c>
      <c r="D21" s="75">
        <v>12</v>
      </c>
      <c r="E21" s="75">
        <v>1212</v>
      </c>
      <c r="F21" s="5">
        <f t="shared" si="2"/>
        <v>1215</v>
      </c>
      <c r="G21" s="75">
        <v>1185</v>
      </c>
      <c r="H21" s="75">
        <v>30</v>
      </c>
      <c r="I21" s="76">
        <v>0</v>
      </c>
      <c r="J21" s="5">
        <f t="shared" si="0"/>
        <v>9</v>
      </c>
      <c r="K21" s="75">
        <v>8</v>
      </c>
      <c r="L21" s="76">
        <v>1</v>
      </c>
      <c r="M21" s="75">
        <v>0</v>
      </c>
      <c r="N21" s="75">
        <v>24</v>
      </c>
      <c r="O21" s="84">
        <v>206</v>
      </c>
      <c r="P21" s="5"/>
    </row>
    <row r="22" spans="1:16" x14ac:dyDescent="0.25">
      <c r="A22" s="6">
        <v>13</v>
      </c>
      <c r="B22" s="5" t="s">
        <v>202</v>
      </c>
      <c r="C22" s="5">
        <f t="shared" si="1"/>
        <v>1520</v>
      </c>
      <c r="D22" s="75">
        <v>21</v>
      </c>
      <c r="E22" s="75">
        <v>1499</v>
      </c>
      <c r="F22" s="5">
        <f t="shared" si="2"/>
        <v>1501</v>
      </c>
      <c r="G22" s="75">
        <v>1458</v>
      </c>
      <c r="H22" s="75">
        <v>41</v>
      </c>
      <c r="I22" s="76">
        <v>2</v>
      </c>
      <c r="J22" s="5">
        <f t="shared" si="0"/>
        <v>15</v>
      </c>
      <c r="K22" s="75">
        <v>14</v>
      </c>
      <c r="L22" s="76">
        <v>1</v>
      </c>
      <c r="M22" s="75">
        <v>4</v>
      </c>
      <c r="N22" s="75">
        <v>51</v>
      </c>
      <c r="O22" s="84">
        <v>105</v>
      </c>
      <c r="P22" s="84"/>
    </row>
    <row r="23" spans="1:16" x14ac:dyDescent="0.25">
      <c r="A23" s="6">
        <v>14</v>
      </c>
      <c r="B23" s="5" t="s">
        <v>203</v>
      </c>
      <c r="C23" s="5">
        <f t="shared" si="1"/>
        <v>254</v>
      </c>
      <c r="D23" s="75">
        <v>7</v>
      </c>
      <c r="E23" s="75">
        <v>247</v>
      </c>
      <c r="F23" s="5">
        <f t="shared" si="2"/>
        <v>244</v>
      </c>
      <c r="G23" s="75">
        <v>197</v>
      </c>
      <c r="H23" s="75">
        <v>40</v>
      </c>
      <c r="I23" s="76">
        <v>7</v>
      </c>
      <c r="J23" s="5">
        <f t="shared" si="0"/>
        <v>10</v>
      </c>
      <c r="K23" s="75">
        <v>10</v>
      </c>
      <c r="L23" s="76">
        <v>0</v>
      </c>
      <c r="M23" s="75">
        <v>0</v>
      </c>
      <c r="N23" s="75">
        <v>16</v>
      </c>
      <c r="O23" s="5">
        <v>122</v>
      </c>
      <c r="P23" s="84"/>
    </row>
    <row r="24" spans="1:16" x14ac:dyDescent="0.25">
      <c r="A24" s="6">
        <v>15</v>
      </c>
      <c r="B24" s="5" t="s">
        <v>204</v>
      </c>
      <c r="C24" s="5">
        <f t="shared" si="1"/>
        <v>422</v>
      </c>
      <c r="D24" s="75">
        <v>12</v>
      </c>
      <c r="E24" s="75">
        <v>410</v>
      </c>
      <c r="F24" s="5">
        <f t="shared" si="2"/>
        <v>408</v>
      </c>
      <c r="G24" s="75">
        <v>391</v>
      </c>
      <c r="H24" s="75">
        <v>16</v>
      </c>
      <c r="I24" s="76">
        <v>1</v>
      </c>
      <c r="J24" s="5">
        <f t="shared" si="0"/>
        <v>14</v>
      </c>
      <c r="K24" s="75">
        <v>14</v>
      </c>
      <c r="L24" s="76">
        <v>0</v>
      </c>
      <c r="M24" s="75">
        <v>0</v>
      </c>
      <c r="N24" s="75">
        <v>24</v>
      </c>
      <c r="O24" s="5">
        <v>139</v>
      </c>
      <c r="P24" s="84"/>
    </row>
    <row r="25" spans="1:16" x14ac:dyDescent="0.25">
      <c r="A25" s="6">
        <v>16</v>
      </c>
      <c r="B25" s="5" t="s">
        <v>205</v>
      </c>
      <c r="C25" s="5">
        <f t="shared" si="1"/>
        <v>443</v>
      </c>
      <c r="D25" s="75">
        <v>0</v>
      </c>
      <c r="E25" s="75">
        <v>443</v>
      </c>
      <c r="F25" s="5">
        <f t="shared" si="2"/>
        <v>443</v>
      </c>
      <c r="G25" s="75">
        <v>424</v>
      </c>
      <c r="H25" s="75">
        <v>19</v>
      </c>
      <c r="I25" s="76">
        <v>0</v>
      </c>
      <c r="J25" s="5">
        <f t="shared" si="0"/>
        <v>0</v>
      </c>
      <c r="K25" s="75">
        <v>0</v>
      </c>
      <c r="L25" s="76">
        <v>0</v>
      </c>
      <c r="M25" s="75">
        <v>0</v>
      </c>
      <c r="N25" s="75">
        <v>8</v>
      </c>
      <c r="O25" s="5">
        <v>334</v>
      </c>
      <c r="P25" s="8"/>
    </row>
    <row r="26" spans="1:16" ht="20.25" customHeight="1" x14ac:dyDescent="0.25">
      <c r="A26" s="6"/>
      <c r="B26" s="68" t="s">
        <v>186</v>
      </c>
      <c r="C26" s="8">
        <f>SUM(C10:C25)</f>
        <v>20297</v>
      </c>
      <c r="D26" s="8">
        <f t="shared" ref="D26:P26" si="3">SUM(D10:D25)</f>
        <v>242</v>
      </c>
      <c r="E26" s="8">
        <f t="shared" si="3"/>
        <v>20055</v>
      </c>
      <c r="F26" s="8">
        <f t="shared" si="3"/>
        <v>20090</v>
      </c>
      <c r="G26" s="8">
        <f t="shared" si="3"/>
        <v>19601</v>
      </c>
      <c r="H26" s="8">
        <f t="shared" si="3"/>
        <v>467</v>
      </c>
      <c r="I26" s="8">
        <f t="shared" si="3"/>
        <v>22</v>
      </c>
      <c r="J26" s="8">
        <f t="shared" si="3"/>
        <v>184</v>
      </c>
      <c r="K26" s="8">
        <f t="shared" si="3"/>
        <v>177</v>
      </c>
      <c r="L26" s="8">
        <f t="shared" si="3"/>
        <v>7</v>
      </c>
      <c r="M26" s="8">
        <f t="shared" si="3"/>
        <v>23</v>
      </c>
      <c r="N26" s="8">
        <f t="shared" si="3"/>
        <v>440</v>
      </c>
      <c r="O26" s="8">
        <f t="shared" si="3"/>
        <v>9639</v>
      </c>
      <c r="P26" s="8">
        <f t="shared" si="3"/>
        <v>0</v>
      </c>
    </row>
    <row r="27" spans="1:16" ht="15.75" x14ac:dyDescent="0.25">
      <c r="G27">
        <f>G26+H26</f>
        <v>20068</v>
      </c>
      <c r="L27" s="296"/>
      <c r="M27" s="296"/>
      <c r="N27" s="296"/>
      <c r="O27" s="296"/>
    </row>
    <row r="28" spans="1:16" x14ac:dyDescent="0.25">
      <c r="G28">
        <f>G27/F26*100</f>
        <v>99.890492782478844</v>
      </c>
    </row>
    <row r="32" spans="1:16" ht="15.75" x14ac:dyDescent="0.25">
      <c r="L32" s="296"/>
      <c r="M32" s="296"/>
      <c r="N32" s="296"/>
      <c r="O32" s="296"/>
    </row>
  </sheetData>
  <mergeCells count="23">
    <mergeCell ref="A5:O5"/>
    <mergeCell ref="P6:P8"/>
    <mergeCell ref="A6:A8"/>
    <mergeCell ref="B6:B8"/>
    <mergeCell ref="C6:E6"/>
    <mergeCell ref="F6:I6"/>
    <mergeCell ref="J6:L6"/>
    <mergeCell ref="C7:C8"/>
    <mergeCell ref="D7:E7"/>
    <mergeCell ref="F7:F8"/>
    <mergeCell ref="G7:I7"/>
    <mergeCell ref="J7:J8"/>
    <mergeCell ref="A1:B1"/>
    <mergeCell ref="N1:O1"/>
    <mergeCell ref="A2:B2"/>
    <mergeCell ref="A3:O3"/>
    <mergeCell ref="C4:M4"/>
    <mergeCell ref="L27:O27"/>
    <mergeCell ref="L32:O32"/>
    <mergeCell ref="M6:M8"/>
    <mergeCell ref="N6:N8"/>
    <mergeCell ref="O6:O8"/>
    <mergeCell ref="K7:L7"/>
  </mergeCells>
  <pageMargins left="0.22" right="0.2"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43" t="s">
        <v>71</v>
      </c>
      <c r="B3" s="343"/>
      <c r="C3" s="343"/>
      <c r="D3" s="343"/>
      <c r="E3" s="343"/>
      <c r="F3" s="343"/>
      <c r="G3" s="343"/>
      <c r="H3" s="343"/>
    </row>
    <row r="4" spans="1:12" x14ac:dyDescent="0.25">
      <c r="A4" s="343" t="s">
        <v>120</v>
      </c>
      <c r="B4" s="343"/>
      <c r="C4" s="343"/>
      <c r="D4" s="343"/>
      <c r="E4" s="343"/>
      <c r="F4" s="343"/>
      <c r="G4" s="343"/>
      <c r="H4" s="343"/>
      <c r="I4" s="343"/>
      <c r="J4" s="343"/>
      <c r="K4" s="343"/>
    </row>
    <row r="5" spans="1:12" ht="48" customHeight="1" x14ac:dyDescent="0.25">
      <c r="A5" s="246" t="s">
        <v>81</v>
      </c>
      <c r="B5" s="246"/>
      <c r="C5" s="246"/>
      <c r="D5" s="246"/>
      <c r="E5" s="246"/>
      <c r="F5" s="246"/>
      <c r="G5" s="246"/>
      <c r="H5" s="246"/>
      <c r="I5" s="246"/>
      <c r="J5" s="246"/>
      <c r="K5" s="246"/>
      <c r="L5" s="246"/>
    </row>
    <row r="6" spans="1:12" ht="3.75" customHeight="1" x14ac:dyDescent="0.25"/>
    <row r="7" spans="1:12" ht="52.5" customHeight="1" x14ac:dyDescent="0.25">
      <c r="A7" s="263" t="s">
        <v>15</v>
      </c>
      <c r="B7" s="263" t="s">
        <v>72</v>
      </c>
      <c r="C7" s="263" t="s">
        <v>76</v>
      </c>
      <c r="D7" s="263" t="s">
        <v>79</v>
      </c>
      <c r="E7" s="345" t="s">
        <v>80</v>
      </c>
      <c r="F7" s="346"/>
      <c r="G7" s="346"/>
      <c r="H7" s="347"/>
      <c r="I7" s="278" t="s">
        <v>128</v>
      </c>
      <c r="J7" s="279"/>
      <c r="K7" s="263" t="s">
        <v>99</v>
      </c>
      <c r="L7" s="263" t="s">
        <v>117</v>
      </c>
    </row>
    <row r="8" spans="1:12" ht="132.75" customHeight="1" x14ac:dyDescent="0.25">
      <c r="A8" s="263"/>
      <c r="B8" s="263"/>
      <c r="C8" s="263"/>
      <c r="D8" s="263"/>
      <c r="E8" s="27" t="s">
        <v>121</v>
      </c>
      <c r="F8" s="27" t="s">
        <v>78</v>
      </c>
      <c r="G8" s="27" t="s">
        <v>77</v>
      </c>
      <c r="H8" s="27" t="s">
        <v>98</v>
      </c>
      <c r="I8" s="27" t="s">
        <v>100</v>
      </c>
      <c r="J8" s="27" t="s">
        <v>101</v>
      </c>
      <c r="K8" s="263"/>
      <c r="L8" s="263"/>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44" t="s">
        <v>122</v>
      </c>
      <c r="C43" s="344"/>
      <c r="D43" s="344"/>
      <c r="E43" s="344"/>
      <c r="F43" s="344"/>
      <c r="G43" s="344"/>
      <c r="H43" s="344"/>
      <c r="I43" s="344"/>
      <c r="J43" s="344"/>
      <c r="K43" s="344"/>
      <c r="L43" s="344"/>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43" t="s">
        <v>116</v>
      </c>
      <c r="B3" s="343"/>
      <c r="C3" s="343"/>
      <c r="D3" s="343"/>
      <c r="E3" s="343"/>
      <c r="F3" s="15"/>
    </row>
    <row r="4" spans="1:8" ht="31.5" customHeight="1" x14ac:dyDescent="0.25">
      <c r="A4" s="343" t="s">
        <v>123</v>
      </c>
      <c r="B4" s="343"/>
      <c r="C4" s="343"/>
      <c r="D4" s="343"/>
      <c r="E4" s="343"/>
      <c r="F4" s="15"/>
    </row>
    <row r="5" spans="1:8" ht="51" customHeight="1" x14ac:dyDescent="0.25">
      <c r="A5" s="246" t="s">
        <v>84</v>
      </c>
      <c r="B5" s="246"/>
      <c r="C5" s="246"/>
      <c r="D5" s="246"/>
      <c r="E5" s="246"/>
      <c r="F5" s="246"/>
      <c r="G5" s="246"/>
      <c r="H5" s="246"/>
    </row>
    <row r="7" spans="1:8" ht="32.25" customHeight="1" x14ac:dyDescent="0.25">
      <c r="A7" s="263" t="s">
        <v>15</v>
      </c>
      <c r="B7" s="263" t="s">
        <v>72</v>
      </c>
      <c r="C7" s="263" t="s">
        <v>124</v>
      </c>
      <c r="D7" s="345" t="s">
        <v>97</v>
      </c>
      <c r="E7" s="346"/>
      <c r="F7" s="347"/>
      <c r="G7" s="263" t="s">
        <v>118</v>
      </c>
      <c r="H7" s="263" t="s">
        <v>58</v>
      </c>
    </row>
    <row r="8" spans="1:8" ht="163.5" customHeight="1" x14ac:dyDescent="0.25">
      <c r="A8" s="263"/>
      <c r="B8" s="263"/>
      <c r="C8" s="263"/>
      <c r="D8" s="17" t="s">
        <v>102</v>
      </c>
      <c r="E8" s="13" t="s">
        <v>87</v>
      </c>
      <c r="F8" s="13" t="s">
        <v>86</v>
      </c>
      <c r="G8" s="263"/>
      <c r="H8" s="263"/>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45" t="s">
        <v>315</v>
      </c>
      <c r="B59" s="347"/>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45" t="s">
        <v>337</v>
      </c>
      <c r="B81" s="347"/>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45" t="s">
        <v>342</v>
      </c>
      <c r="B86" s="347"/>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45" t="s">
        <v>352</v>
      </c>
      <c r="B96" s="347"/>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45" t="s">
        <v>357</v>
      </c>
      <c r="B101" s="347"/>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khảo sát</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2021-05-14T02:34:48Z</cp:lastPrinted>
  <dcterms:created xsi:type="dcterms:W3CDTF">2017-10-11T02:46:41Z</dcterms:created>
  <dcterms:modified xsi:type="dcterms:W3CDTF">2021-08-12T02:47:33Z</dcterms:modified>
</cp:coreProperties>
</file>