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VANBAN\2019\Báo cáo\"/>
    </mc:Choice>
  </mc:AlternateContent>
  <bookViews>
    <workbookView xWindow="0" yWindow="0" windowWidth="20490" windowHeight="7410" tabRatio="648" activeTab="1"/>
  </bookViews>
  <sheets>
    <sheet name="Bieu 1A" sheetId="4" r:id="rId1"/>
    <sheet name="Bieu 1B" sheetId="5" r:id="rId2"/>
    <sheet name="Bieu 1C" sheetId="8" r:id="rId3"/>
    <sheet name="Bieu 1D" sheetId="12" state="hidden" r:id="rId4"/>
    <sheet name="Bieu 1E" sheetId="13" state="hidden" r:id="rId5"/>
    <sheet name="Bieu 1A (2)" sheetId="14" state="hidden" r:id="rId6"/>
    <sheet name="Bieu 1B (2)" sheetId="15" state="hidden"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B39" i="5" l="1"/>
  <c r="Q39" i="4" l="1"/>
  <c r="D35" i="4" l="1"/>
  <c r="E35" i="4"/>
  <c r="G35" i="4"/>
  <c r="H35" i="4"/>
  <c r="I35" i="4"/>
  <c r="K35" i="4"/>
  <c r="L35" i="4"/>
  <c r="M35" i="4"/>
  <c r="N35" i="4"/>
  <c r="O35" i="4"/>
  <c r="J34" i="4"/>
  <c r="F34" i="4"/>
  <c r="D35" i="14"/>
  <c r="E35" i="14"/>
  <c r="G35" i="14"/>
  <c r="H35" i="14"/>
  <c r="I35" i="14"/>
  <c r="K35" i="14"/>
  <c r="L35" i="14"/>
  <c r="M35" i="14"/>
  <c r="N35" i="14"/>
  <c r="O35" i="14"/>
  <c r="J34" i="14"/>
  <c r="F34" i="14"/>
  <c r="F36" i="17"/>
  <c r="G36" i="17"/>
  <c r="H36" i="17"/>
  <c r="I36" i="17"/>
  <c r="J36" i="17"/>
  <c r="K36" i="17"/>
  <c r="L36" i="17"/>
  <c r="M36" i="17"/>
  <c r="N36" i="17"/>
  <c r="O36" i="17"/>
  <c r="P36" i="17"/>
  <c r="Q36" i="17"/>
  <c r="R36" i="17"/>
  <c r="S36" i="17"/>
  <c r="T36" i="17"/>
  <c r="U36" i="17"/>
  <c r="V36" i="17"/>
  <c r="W36" i="17"/>
  <c r="X36" i="17"/>
  <c r="E36" i="17"/>
  <c r="J23" i="17"/>
  <c r="C34" i="4" l="1"/>
  <c r="C34" i="14"/>
  <c r="F54" i="17"/>
  <c r="G54" i="17"/>
  <c r="H54" i="17"/>
  <c r="I54" i="17"/>
  <c r="J54" i="17"/>
  <c r="K54" i="17"/>
  <c r="L54" i="17"/>
  <c r="M54" i="17"/>
  <c r="N54" i="17"/>
  <c r="O54" i="17"/>
  <c r="P54" i="17"/>
  <c r="Q54" i="17"/>
  <c r="R54" i="17"/>
  <c r="S54" i="17"/>
  <c r="T54" i="17"/>
  <c r="U54" i="17"/>
  <c r="V54" i="17"/>
  <c r="W54" i="17"/>
  <c r="X54" i="17"/>
  <c r="E54" i="17"/>
  <c r="C62" i="17" l="1"/>
  <c r="J29" i="14" l="1"/>
  <c r="J28" i="14"/>
  <c r="J30" i="14"/>
  <c r="X15" i="17"/>
  <c r="W15" i="17"/>
  <c r="V15" i="17"/>
  <c r="U15" i="17"/>
  <c r="T15" i="17"/>
  <c r="S15" i="17"/>
  <c r="R15" i="17"/>
  <c r="Q15" i="17"/>
  <c r="P15" i="17"/>
  <c r="O15" i="17"/>
  <c r="N15" i="17"/>
  <c r="M15" i="17"/>
  <c r="L15" i="17"/>
  <c r="K15" i="17"/>
  <c r="J15" i="17"/>
  <c r="I15" i="17"/>
  <c r="H15" i="17"/>
  <c r="G15" i="17"/>
  <c r="F15" i="17"/>
  <c r="E15" i="17"/>
  <c r="X60" i="17"/>
  <c r="W60" i="17"/>
  <c r="V60" i="17"/>
  <c r="U60" i="17"/>
  <c r="T60" i="17"/>
  <c r="S60" i="17"/>
  <c r="R60" i="17"/>
  <c r="Q60" i="17"/>
  <c r="P60" i="17"/>
  <c r="O60" i="17"/>
  <c r="N60" i="17"/>
  <c r="M60" i="17"/>
  <c r="L60" i="17"/>
  <c r="K60" i="17"/>
  <c r="J60" i="17"/>
  <c r="I60" i="17"/>
  <c r="H60" i="17"/>
  <c r="G60" i="17"/>
  <c r="F60" i="17"/>
  <c r="E60" i="17"/>
  <c r="AJ14" i="16"/>
  <c r="AI14" i="16"/>
  <c r="AH14" i="16"/>
  <c r="AG14" i="16"/>
  <c r="AF14" i="16"/>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X57" i="17" l="1"/>
  <c r="W57" i="17"/>
  <c r="V57" i="17"/>
  <c r="U57" i="17"/>
  <c r="T57" i="17"/>
  <c r="S57" i="17"/>
  <c r="R57" i="17"/>
  <c r="Q57" i="17"/>
  <c r="P57" i="17"/>
  <c r="O57" i="17"/>
  <c r="N57" i="17"/>
  <c r="M57" i="17"/>
  <c r="L57" i="17"/>
  <c r="K57" i="17"/>
  <c r="J57" i="17"/>
  <c r="I57" i="17"/>
  <c r="H57" i="17"/>
  <c r="G57" i="17"/>
  <c r="F57" i="17"/>
  <c r="E57" i="17"/>
  <c r="X51" i="17"/>
  <c r="W51" i="17"/>
  <c r="V51" i="17"/>
  <c r="U51" i="17"/>
  <c r="T51" i="17"/>
  <c r="S51" i="17"/>
  <c r="R51" i="17"/>
  <c r="Q51" i="17"/>
  <c r="P51" i="17"/>
  <c r="O51" i="17"/>
  <c r="N51" i="17"/>
  <c r="M51" i="17"/>
  <c r="L51" i="17"/>
  <c r="K51" i="17"/>
  <c r="J51" i="17"/>
  <c r="I51" i="17"/>
  <c r="H51" i="17"/>
  <c r="G51" i="17"/>
  <c r="F51" i="17"/>
  <c r="E51" i="17"/>
  <c r="X48" i="17"/>
  <c r="W48" i="17"/>
  <c r="V48" i="17"/>
  <c r="U48" i="17"/>
  <c r="T48" i="17"/>
  <c r="S48" i="17"/>
  <c r="R48" i="17"/>
  <c r="Q48" i="17"/>
  <c r="P48" i="17"/>
  <c r="O48" i="17"/>
  <c r="N48" i="17"/>
  <c r="M48" i="17"/>
  <c r="L48" i="17"/>
  <c r="K48" i="17"/>
  <c r="J48" i="17"/>
  <c r="I48" i="17"/>
  <c r="H48" i="17"/>
  <c r="G48" i="17"/>
  <c r="F48" i="17"/>
  <c r="E48" i="17"/>
  <c r="X45" i="17"/>
  <c r="W45" i="17"/>
  <c r="V45" i="17"/>
  <c r="U45" i="17"/>
  <c r="T45" i="17"/>
  <c r="S45" i="17"/>
  <c r="R45" i="17"/>
  <c r="Q45" i="17"/>
  <c r="P45" i="17"/>
  <c r="O45" i="17"/>
  <c r="N45" i="17"/>
  <c r="M45" i="17"/>
  <c r="L45" i="17"/>
  <c r="K45" i="17"/>
  <c r="J45" i="17"/>
  <c r="I45" i="17"/>
  <c r="H45" i="17"/>
  <c r="G45" i="17"/>
  <c r="F45" i="17"/>
  <c r="E45" i="17"/>
  <c r="X42" i="17"/>
  <c r="W42" i="17"/>
  <c r="V42" i="17"/>
  <c r="U42" i="17"/>
  <c r="T42" i="17"/>
  <c r="S42" i="17"/>
  <c r="R42" i="17"/>
  <c r="Q42" i="17"/>
  <c r="P42" i="17"/>
  <c r="O42" i="17"/>
  <c r="N42" i="17"/>
  <c r="M42" i="17"/>
  <c r="L42" i="17"/>
  <c r="K42" i="17"/>
  <c r="J42" i="17"/>
  <c r="I42" i="17"/>
  <c r="H42" i="17"/>
  <c r="G42" i="17"/>
  <c r="F42" i="17"/>
  <c r="E42" i="17"/>
  <c r="X39" i="17"/>
  <c r="W39" i="17"/>
  <c r="V39" i="17"/>
  <c r="U39" i="17"/>
  <c r="T39" i="17"/>
  <c r="S39" i="17"/>
  <c r="R39" i="17"/>
  <c r="Q39" i="17"/>
  <c r="P39" i="17"/>
  <c r="O39" i="17"/>
  <c r="N39" i="17"/>
  <c r="M39" i="17"/>
  <c r="L39" i="17"/>
  <c r="K39" i="17"/>
  <c r="J39" i="17"/>
  <c r="I39" i="17"/>
  <c r="H39" i="17"/>
  <c r="G39" i="17"/>
  <c r="F39" i="17"/>
  <c r="E39" i="17"/>
  <c r="X33" i="17"/>
  <c r="W33" i="17"/>
  <c r="V33" i="17"/>
  <c r="U33" i="17"/>
  <c r="T33" i="17"/>
  <c r="S33" i="17"/>
  <c r="R33" i="17"/>
  <c r="Q33" i="17"/>
  <c r="P33" i="17"/>
  <c r="O33" i="17"/>
  <c r="N33" i="17"/>
  <c r="M33" i="17"/>
  <c r="L33" i="17"/>
  <c r="K33" i="17"/>
  <c r="J33" i="17"/>
  <c r="I33" i="17"/>
  <c r="H33" i="17"/>
  <c r="G33" i="17"/>
  <c r="F33" i="17"/>
  <c r="E33" i="17"/>
  <c r="X30" i="17"/>
  <c r="W30" i="17"/>
  <c r="V30" i="17"/>
  <c r="U30" i="17"/>
  <c r="T30" i="17"/>
  <c r="S30" i="17"/>
  <c r="R30" i="17"/>
  <c r="Q30" i="17"/>
  <c r="P30" i="17"/>
  <c r="O30" i="17"/>
  <c r="N30" i="17"/>
  <c r="M30" i="17"/>
  <c r="L30" i="17"/>
  <c r="K30" i="17"/>
  <c r="J30" i="17"/>
  <c r="I30" i="17"/>
  <c r="H30" i="17"/>
  <c r="G30" i="17"/>
  <c r="F30" i="17"/>
  <c r="E30" i="17"/>
  <c r="X27" i="17"/>
  <c r="W27" i="17"/>
  <c r="V27" i="17"/>
  <c r="U27" i="17"/>
  <c r="T27" i="17"/>
  <c r="S27" i="17"/>
  <c r="R27" i="17"/>
  <c r="Q27" i="17"/>
  <c r="P27" i="17"/>
  <c r="O27" i="17"/>
  <c r="N27" i="17"/>
  <c r="M27" i="17"/>
  <c r="L27" i="17"/>
  <c r="K27" i="17"/>
  <c r="J27" i="17"/>
  <c r="I27" i="17"/>
  <c r="H27" i="17"/>
  <c r="G27" i="17"/>
  <c r="F27" i="17"/>
  <c r="E27" i="17"/>
  <c r="X24" i="17"/>
  <c r="W24" i="17"/>
  <c r="V24" i="17"/>
  <c r="U24" i="17"/>
  <c r="T24" i="17"/>
  <c r="S24" i="17"/>
  <c r="R24" i="17"/>
  <c r="Q24" i="17"/>
  <c r="P24" i="17"/>
  <c r="O24" i="17"/>
  <c r="N24" i="17"/>
  <c r="M24" i="17"/>
  <c r="L24" i="17"/>
  <c r="K24" i="17"/>
  <c r="J24" i="17"/>
  <c r="I24" i="17"/>
  <c r="H24" i="17"/>
  <c r="G24" i="17"/>
  <c r="F24" i="17"/>
  <c r="E24" i="17"/>
  <c r="X21" i="17"/>
  <c r="W21" i="17"/>
  <c r="V21" i="17"/>
  <c r="U21" i="17"/>
  <c r="T21" i="17"/>
  <c r="S21" i="17"/>
  <c r="R21" i="17"/>
  <c r="P21" i="17"/>
  <c r="Q21" i="17"/>
  <c r="O21" i="17"/>
  <c r="N21" i="17"/>
  <c r="M21" i="17"/>
  <c r="L21" i="17"/>
  <c r="K21" i="17"/>
  <c r="J21" i="17"/>
  <c r="I21" i="17"/>
  <c r="H21" i="17"/>
  <c r="G21" i="17"/>
  <c r="F21" i="17"/>
  <c r="E21" i="17"/>
  <c r="X18" i="17"/>
  <c r="W18" i="17"/>
  <c r="V18" i="17"/>
  <c r="U18" i="17"/>
  <c r="S18" i="17"/>
  <c r="T18" i="17"/>
  <c r="R18" i="17"/>
  <c r="Q18" i="17"/>
  <c r="P18" i="17"/>
  <c r="O18" i="17"/>
  <c r="N18" i="17"/>
  <c r="M18" i="17"/>
  <c r="L18" i="17"/>
  <c r="K18" i="17"/>
  <c r="J18" i="17"/>
  <c r="I18" i="17"/>
  <c r="H18" i="17"/>
  <c r="G18" i="17"/>
  <c r="F18" i="17"/>
  <c r="E18" i="17"/>
  <c r="F11" i="4"/>
  <c r="F12" i="4"/>
  <c r="F13" i="4"/>
  <c r="F14" i="4"/>
  <c r="F15" i="4"/>
  <c r="F16" i="4"/>
  <c r="F17" i="4"/>
  <c r="F18" i="4"/>
  <c r="F19" i="4"/>
  <c r="F20" i="4"/>
  <c r="F21" i="4"/>
  <c r="F22" i="4"/>
  <c r="F23" i="4"/>
  <c r="F24" i="4"/>
  <c r="J15" i="4"/>
  <c r="J16" i="4"/>
  <c r="J17" i="4"/>
  <c r="J18" i="4"/>
  <c r="J30" i="4"/>
  <c r="J31" i="4"/>
  <c r="F30" i="4"/>
  <c r="F31" i="4"/>
  <c r="J18" i="14"/>
  <c r="F18" i="14"/>
  <c r="J15" i="14"/>
  <c r="F15" i="14"/>
  <c r="J32" i="14"/>
  <c r="F32" i="14"/>
  <c r="C18" i="4" l="1"/>
  <c r="C15" i="14"/>
  <c r="C18" i="14"/>
  <c r="C32" i="14"/>
  <c r="C15" i="4"/>
  <c r="C16" i="4"/>
  <c r="C17" i="4"/>
  <c r="C30" i="4"/>
  <c r="C31" i="4"/>
  <c r="E62" i="17"/>
  <c r="F62" i="17"/>
  <c r="G62" i="17"/>
  <c r="H62" i="17"/>
  <c r="I62" i="17"/>
  <c r="J62" i="17"/>
  <c r="K62" i="17"/>
  <c r="L62" i="17"/>
  <c r="M62" i="17"/>
  <c r="N62" i="17"/>
  <c r="O62" i="17"/>
  <c r="P62" i="17"/>
  <c r="Q62" i="17"/>
  <c r="R62" i="17"/>
  <c r="S62" i="17"/>
  <c r="T62" i="17"/>
  <c r="U62" i="17"/>
  <c r="V62" i="17"/>
  <c r="W62" i="17"/>
  <c r="X62" i="17"/>
  <c r="D62" i="17"/>
  <c r="V63" i="17" l="1"/>
  <c r="R63" i="17"/>
  <c r="N63" i="17"/>
  <c r="U63" i="17"/>
  <c r="J63" i="17"/>
  <c r="F63" i="17"/>
  <c r="X63" i="17"/>
  <c r="T63" i="17"/>
  <c r="P63" i="17"/>
  <c r="L63" i="17"/>
  <c r="H63" i="17"/>
  <c r="W63" i="17"/>
  <c r="S63" i="17"/>
  <c r="O63" i="17"/>
  <c r="K63" i="17"/>
  <c r="G63" i="17"/>
  <c r="M63" i="17"/>
  <c r="Q63" i="17"/>
  <c r="E63" i="17"/>
  <c r="I63" i="17"/>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8" i="4"/>
  <c r="F29" i="4"/>
  <c r="F32" i="4"/>
  <c r="F33" i="4"/>
  <c r="F27" i="4"/>
  <c r="D25" i="4"/>
  <c r="E25" i="4"/>
  <c r="G25" i="4"/>
  <c r="H25" i="4"/>
  <c r="I25" i="4"/>
  <c r="K25" i="4"/>
  <c r="L25" i="4"/>
  <c r="M25" i="4"/>
  <c r="N25" i="4"/>
  <c r="O25" i="4"/>
  <c r="F10" i="4"/>
  <c r="F25" i="4" s="1"/>
  <c r="F35" i="4" l="1"/>
  <c r="D25" i="5"/>
  <c r="E25" i="5"/>
  <c r="G25" i="5"/>
  <c r="G37" i="5" s="1"/>
  <c r="H25" i="5"/>
  <c r="I25" i="5"/>
  <c r="K25" i="5"/>
  <c r="L25" i="5"/>
  <c r="M25" i="5"/>
  <c r="N25" i="5"/>
  <c r="O25" i="5"/>
  <c r="J28" i="4"/>
  <c r="C28" i="4" s="1"/>
  <c r="D25" i="14"/>
  <c r="E25" i="14"/>
  <c r="G25" i="14"/>
  <c r="H25" i="14"/>
  <c r="I25" i="14"/>
  <c r="K25" i="14"/>
  <c r="L25" i="14"/>
  <c r="M25" i="14"/>
  <c r="N25" i="14"/>
  <c r="F28" i="14"/>
  <c r="F29" i="14"/>
  <c r="F30" i="14"/>
  <c r="F31" i="14"/>
  <c r="F33" i="14"/>
  <c r="C28" i="14" l="1"/>
  <c r="R13" i="13"/>
  <c r="T13" i="13"/>
  <c r="F16" i="14" l="1"/>
  <c r="F17" i="14"/>
  <c r="O36" i="14" l="1"/>
  <c r="N36" i="14"/>
  <c r="M36" i="14"/>
  <c r="L36" i="14"/>
  <c r="K36" i="14"/>
  <c r="I36" i="14"/>
  <c r="Q45" i="14" s="1"/>
  <c r="H36" i="14"/>
  <c r="G36" i="14"/>
  <c r="E36" i="14"/>
  <c r="D36" i="14"/>
  <c r="O25" i="14"/>
  <c r="G37" i="14" l="1"/>
  <c r="C38" i="14"/>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R21" i="14"/>
  <c r="F27" i="14" l="1"/>
  <c r="F35" i="14" s="1"/>
  <c r="F11" i="14"/>
  <c r="F12" i="14"/>
  <c r="F13" i="14"/>
  <c r="F14" i="14"/>
  <c r="F19" i="14"/>
  <c r="F20" i="14"/>
  <c r="F21" i="14"/>
  <c r="F22" i="14"/>
  <c r="F23" i="14"/>
  <c r="F24" i="14"/>
  <c r="F10" i="14"/>
  <c r="F25" i="14" l="1"/>
  <c r="F36" i="14"/>
  <c r="G38" i="14" s="1"/>
  <c r="O36" i="4"/>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l="1"/>
  <c r="G26" i="15"/>
  <c r="C29" i="14"/>
  <c r="J27" i="14"/>
  <c r="C27" i="14" s="1"/>
  <c r="C30" i="14"/>
  <c r="J31" i="14"/>
  <c r="C31" i="14" l="1"/>
  <c r="C35" i="14" s="1"/>
  <c r="J35" i="14"/>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37" i="8" l="1"/>
  <c r="D11" i="8" l="1"/>
  <c r="C11" i="8"/>
  <c r="D36" i="4" l="1"/>
  <c r="E36" i="4"/>
  <c r="J10" i="4"/>
  <c r="J11" i="4"/>
  <c r="C11" i="4" s="1"/>
  <c r="G36" i="4" l="1"/>
  <c r="G37" i="4" s="1"/>
  <c r="H36" i="4"/>
  <c r="I36" i="4"/>
  <c r="D36" i="8"/>
  <c r="D35" i="8"/>
  <c r="D33" i="8"/>
  <c r="D30" i="8"/>
  <c r="D29" i="8"/>
  <c r="D12" i="8"/>
  <c r="D23" i="8"/>
  <c r="D22" i="8"/>
  <c r="D21" i="8"/>
  <c r="D20" i="8"/>
  <c r="D19" i="8"/>
  <c r="D16" i="8"/>
  <c r="D15" i="8"/>
  <c r="D48" i="8"/>
  <c r="D49" i="8"/>
  <c r="D50" i="8"/>
  <c r="D51" i="8"/>
  <c r="C36" i="8"/>
  <c r="C35" i="8"/>
  <c r="C34" i="8"/>
  <c r="C33" i="8"/>
  <c r="C31" i="8"/>
  <c r="C30" i="8"/>
  <c r="C29" i="8"/>
  <c r="C27" i="8"/>
  <c r="C26"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J24" i="14"/>
  <c r="C24" i="14" s="1"/>
  <c r="J23" i="14"/>
  <c r="C23" i="14" s="1"/>
  <c r="J22" i="14"/>
  <c r="C22" i="14" s="1"/>
  <c r="J21" i="14"/>
  <c r="C21" i="14" s="1"/>
  <c r="J20" i="14"/>
  <c r="C20" i="14" s="1"/>
  <c r="J19" i="14"/>
  <c r="C19" i="14" s="1"/>
  <c r="J17" i="14"/>
  <c r="C17" i="14" s="1"/>
  <c r="J16" i="14"/>
  <c r="C16" i="14" s="1"/>
  <c r="J14" i="14"/>
  <c r="C14" i="14" s="1"/>
  <c r="J13" i="14"/>
  <c r="C13" i="14" s="1"/>
  <c r="J12" i="14"/>
  <c r="C12" i="14" s="1"/>
  <c r="J11" i="14"/>
  <c r="C11" i="14" s="1"/>
  <c r="J10" i="14"/>
  <c r="C50" i="8"/>
  <c r="C40" i="8"/>
  <c r="C41" i="8"/>
  <c r="C43" i="8"/>
  <c r="C44" i="8"/>
  <c r="C45" i="8"/>
  <c r="C47" i="8"/>
  <c r="C48" i="8"/>
  <c r="C49" i="8"/>
  <c r="C51" i="8"/>
  <c r="J22" i="4"/>
  <c r="C22" i="4" s="1"/>
  <c r="C10" i="14" l="1"/>
  <c r="C25" i="14" s="1"/>
  <c r="J25" i="14"/>
  <c r="C36" i="14"/>
  <c r="J36" i="14"/>
  <c r="D39" i="8"/>
  <c r="D18" i="8"/>
  <c r="D32" i="8"/>
  <c r="D34" i="8" s="1"/>
  <c r="C21" i="15"/>
  <c r="C17" i="15"/>
  <c r="C15" i="15"/>
  <c r="C13" i="15"/>
  <c r="C9" i="15"/>
  <c r="D28" i="8"/>
  <c r="D31" i="8" s="1"/>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J24" i="4"/>
  <c r="C24" i="4" s="1"/>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K36" i="4"/>
  <c r="L36" i="4"/>
  <c r="M36" i="4"/>
  <c r="N36" i="4"/>
  <c r="J21" i="5"/>
  <c r="J22" i="5"/>
  <c r="J15" i="5"/>
  <c r="J16" i="5"/>
  <c r="J17" i="5"/>
  <c r="J18" i="5"/>
  <c r="J19" i="5"/>
  <c r="J20" i="5"/>
  <c r="J23" i="5"/>
  <c r="J24" i="5"/>
  <c r="J10" i="5"/>
  <c r="J11" i="5"/>
  <c r="J12" i="5"/>
  <c r="J13" i="5"/>
  <c r="J14" i="5"/>
  <c r="F9" i="5"/>
  <c r="F25" i="5" s="1"/>
  <c r="G38" i="5" s="1"/>
  <c r="J9" i="5"/>
  <c r="J25" i="5" s="1"/>
  <c r="C17" i="11" l="1"/>
  <c r="C13" i="11"/>
  <c r="F28" i="11"/>
  <c r="C25" i="11"/>
  <c r="C21" i="11"/>
  <c r="J28" i="11"/>
  <c r="C16" i="11"/>
  <c r="C19" i="11"/>
  <c r="C46" i="8"/>
  <c r="C42" i="8"/>
  <c r="C24" i="5"/>
  <c r="X54" i="13" s="1"/>
  <c r="C15" i="5"/>
  <c r="X21" i="13" s="1"/>
  <c r="C10" i="5"/>
  <c r="X30" i="13" s="1"/>
  <c r="C26" i="11"/>
  <c r="C24" i="11"/>
  <c r="C22" i="11"/>
  <c r="C20" i="11"/>
  <c r="C18" i="11"/>
  <c r="C14" i="11"/>
  <c r="C23" i="5"/>
  <c r="X51" i="13" s="1"/>
  <c r="C22" i="5"/>
  <c r="X48" i="13" s="1"/>
  <c r="C21" i="5"/>
  <c r="X9" i="13" s="1"/>
  <c r="C20" i="5"/>
  <c r="X45" i="13" s="1"/>
  <c r="C19" i="5"/>
  <c r="X42" i="13" s="1"/>
  <c r="C18" i="5"/>
  <c r="C17" i="5"/>
  <c r="X15" i="13" s="1"/>
  <c r="C16" i="5"/>
  <c r="X36" i="13" s="1"/>
  <c r="C14" i="5"/>
  <c r="X12" i="13" s="1"/>
  <c r="C13" i="5"/>
  <c r="X24" i="13" s="1"/>
  <c r="C12" i="5"/>
  <c r="X33" i="13" s="1"/>
  <c r="C11" i="5"/>
  <c r="X39" i="13" s="1"/>
  <c r="C9" i="5"/>
  <c r="X27" i="13" s="1"/>
  <c r="J12" i="4"/>
  <c r="C12" i="4" s="1"/>
  <c r="J13" i="4"/>
  <c r="C13" i="4" s="1"/>
  <c r="J14" i="4"/>
  <c r="C14" i="4" s="1"/>
  <c r="J19" i="4"/>
  <c r="C19" i="4" s="1"/>
  <c r="J20" i="4"/>
  <c r="C20" i="4" s="1"/>
  <c r="J21" i="4"/>
  <c r="C21" i="4" s="1"/>
  <c r="J23" i="4"/>
  <c r="C23" i="4" s="1"/>
  <c r="J27" i="4"/>
  <c r="J29" i="4"/>
  <c r="J32" i="4"/>
  <c r="J33" i="4"/>
  <c r="C33" i="4" s="1"/>
  <c r="C32" i="4" l="1"/>
  <c r="J35" i="4"/>
  <c r="X57" i="13"/>
  <c r="J25" i="4"/>
  <c r="C29" i="4"/>
  <c r="C28" i="11"/>
  <c r="C28" i="8"/>
  <c r="C32" i="8"/>
  <c r="C18" i="8"/>
  <c r="C14" i="8"/>
  <c r="C25" i="5"/>
  <c r="C39" i="8" s="1"/>
  <c r="C27" i="4"/>
  <c r="F36" i="4"/>
  <c r="H37" i="4" s="1"/>
  <c r="J36" i="4"/>
  <c r="C10" i="4"/>
  <c r="C35" i="4" l="1"/>
  <c r="C25" i="4"/>
  <c r="C25" i="8"/>
  <c r="C36" i="4"/>
  <c r="D13" i="8"/>
  <c r="G17" i="12"/>
  <c r="H17" i="12"/>
  <c r="D25" i="8"/>
  <c r="D26" i="8"/>
  <c r="D41" i="8"/>
  <c r="D27" i="8"/>
  <c r="D40" i="8"/>
  <c r="U9" i="12" l="1"/>
  <c r="C13" i="16"/>
</calcChain>
</file>

<file path=xl/sharedStrings.xml><?xml version="1.0" encoding="utf-8"?>
<sst xmlns="http://schemas.openxmlformats.org/spreadsheetml/2006/main" count="1035" uniqueCount="469">
  <si>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</si>
  <si>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</si>
  <si>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</si>
  <si>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</si>
  <si>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</si>
  <si>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</si>
  <si>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</si>
  <si>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</si>
  <si>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</si>
  <si>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</si>
  <si>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</si>
  <si>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</si>
  <si>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</si>
  <si>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</si>
  <si>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</si>
  <si>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</si>
  <si>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</si>
  <si>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</si>
  <si>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</si>
  <si>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</si>
  <si>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</si>
  <si>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</si>
  <si>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</si>
  <si>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</si>
  <si>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</si>
  <si>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</si>
  <si>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</si>
  <si>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</si>
  <si>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</si>
  <si>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</si>
  <si>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</si>
  <si>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</si>
  <si>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</si>
  <si>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</si>
  <si>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</si>
  <si>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</si>
  <si>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</si>
  <si>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</si>
  <si>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</si>
  <si>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</si>
  <si>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</si>
  <si>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</si>
  <si>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</si>
  <si>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</si>
  <si>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</si>
  <si>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</si>
  <si>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</si>
  <si>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</si>
  <si>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</si>
  <si>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</si>
  <si>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</si>
  <si>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</si>
  <si>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</si>
  <si>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</si>
  <si>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</si>
  <si>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</si>
  <si>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</si>
  <si>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</si>
  <si>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</si>
  <si>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</si>
  <si>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</si>
  <si>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</si>
  <si>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</si>
  <si>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</si>
  <si>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</si>
  <si>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</si>
  <si>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</si>
  <si>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</si>
  <si>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</si>
  <si>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</si>
  <si>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</si>
  <si>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</si>
  <si>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</si>
  <si>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</si>
  <si>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</si>
  <si>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</si>
  <si>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</si>
  <si>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</si>
  <si>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</si>
  <si>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</si>
  <si>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</si>
  <si>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</si>
  <si>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</si>
  <si>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</si>
  <si>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</si>
  <si>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</si>
  <si>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</si>
  <si>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</si>
  <si>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</si>
  <si>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</si>
  <si>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</si>
  <si>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</si>
  <si>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</si>
  <si>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</si>
  <si>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</si>
  <si>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</si>
  <si>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</si>
  <si>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</si>
  <si>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</si>
  <si>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</si>
  <si>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</si>
  <si>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</si>
  <si>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</si>
  <si>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</si>
  <si>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</si>
  <si>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</si>
  <si>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</si>
  <si>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</si>
  <si>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</si>
  <si>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</si>
  <si>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</si>
  <si>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</si>
  <si>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</si>
  <si>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</si>
  <si>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</si>
  <si>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</si>
  <si>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</si>
  <si>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</si>
  <si>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</si>
  <si>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</si>
  <si>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</si>
  <si>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</si>
  <si>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</si>
  <si>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</si>
  <si>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</si>
  <si>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</si>
  <si>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</si>
  <si>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</si>
  <si>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</si>
  <si>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</si>
  <si>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</si>
  <si>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</si>
  <si>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</si>
  <si>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</si>
  <si>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</si>
  <si>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</si>
  <si>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</si>
  <si>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</si>
  <si>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</si>
  <si>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</si>
  <si>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</si>
  <si>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</si>
  <si>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</si>
  <si>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</si>
  <si>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</si>
  <si>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</si>
  <si>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</si>
  <si>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</si>
  <si>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</si>
  <si>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</si>
  <si>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</si>
  <si>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</si>
  <si>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</si>
  <si>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</si>
  <si>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</si>
  <si>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</si>
  <si>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</si>
  <si>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</si>
  <si>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</si>
  <si>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</si>
  <si>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</si>
  <si>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</si>
  <si>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</si>
  <si>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</si>
  <si>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</si>
  <si>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</si>
  <si>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</si>
  <si>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</si>
  <si>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</si>
  <si>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</si>
  <si>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</si>
  <si>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</si>
  <si>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</si>
  <si>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</si>
  <si>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</si>
  <si>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</si>
  <si>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</si>
  <si>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</si>
  <si>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</si>
  <si>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</si>
  <si>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</si>
  <si>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</si>
  <si>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</si>
  <si>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</si>
  <si>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</si>
  <si>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</si>
  <si>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</si>
  <si>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</si>
  <si>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</si>
  <si>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</si>
  <si>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</si>
  <si>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</si>
  <si>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</si>
  <si>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</si>
  <si>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</si>
  <si>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</si>
  <si>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</si>
  <si>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</si>
  <si>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</si>
  <si>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</si>
  <si>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</si>
  <si>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</si>
  <si>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</si>
  <si>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</si>
  <si>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</si>
  <si>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</si>
  <si>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</si>
  <si>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</si>
  <si>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</si>
  <si>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</si>
  <si>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</si>
  <si>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</si>
  <si>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</si>
  <si>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</si>
  <si>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</si>
  <si>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</si>
  <si>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</si>
  <si>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</si>
  <si>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</si>
  <si>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</si>
  <si>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</si>
  <si>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</si>
  <si>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</si>
  <si>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</si>
  <si>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</si>
  <si>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</si>
  <si>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</si>
  <si>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</si>
  <si>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</si>
  <si>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</si>
  <si>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</si>
  <si>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</si>
  <si>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</si>
  <si>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</si>
  <si>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</si>
  <si>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</si>
  <si>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</si>
  <si>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</si>
  <si>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</si>
  <si>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</si>
  <si>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</si>
  <si>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</si>
  <si>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</si>
  <si>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</si>
  <si>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</si>
  <si>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</si>
  <si>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</si>
  <si>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</si>
  <si>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</si>
  <si>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</si>
  <si>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</si>
  <si>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</si>
  <si>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</si>
  <si>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</si>
  <si>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</si>
  <si>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</si>
  <si>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</si>
  <si>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</si>
  <si>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</si>
  <si>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</si>
  <si>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</si>
  <si>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</si>
  <si>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</si>
  <si>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</si>
  <si>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</si>
  <si>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</si>
  <si>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</si>
  <si>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</si>
  <si>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</si>
  <si>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</si>
  <si>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</si>
  <si>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</si>
  <si>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</si>
  <si>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</si>
  <si>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</si>
  <si>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</si>
  <si>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</si>
  <si>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</si>
  <si>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</si>
  <si>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</si>
  <si>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</si>
  <si>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</si>
  <si>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</si>
  <si>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</si>
  <si>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</si>
  <si>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</si>
  <si>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</si>
  <si>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</si>
  <si>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</si>
  <si>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</si>
  <si>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</si>
  <si>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</si>
  <si>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</si>
  <si>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</si>
  <si>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</si>
  <si>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</si>
  <si>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</si>
  <si>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</si>
  <si>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</si>
  <si>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</si>
  <si>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</si>
  <si>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</si>
  <si>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</si>
  <si>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</si>
  <si>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</si>
  <si>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</si>
  <si>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</si>
  <si>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</si>
  <si>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</si>
  <si>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</si>
  <si>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</si>
  <si>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</si>
  <si>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</si>
  <si>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</si>
  <si>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</si>
  <si>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</si>
  <si>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</si>
  <si>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</si>
  <si>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</si>
  <si>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</si>
  <si>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</si>
  <si>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</si>
  <si>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</si>
  <si>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</si>
  <si>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</si>
  <si>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</si>
  <si>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</si>
  <si>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</si>
  <si>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</si>
  <si>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</si>
  <si>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</si>
  <si>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</si>
  <si>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</si>
  <si>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</si>
  <si>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</si>
  <si>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</si>
  <si>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</si>
  <si>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</si>
  <si>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</si>
  <si>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</si>
  <si>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</si>
  <si>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</si>
  <si>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</si>
  <si>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</si>
  <si>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</si>
  <si>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</si>
  <si>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</si>
  <si>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</si>
  <si>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</si>
  <si>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</si>
  <si>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</si>
  <si>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</si>
  <si>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</si>
  <si>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</si>
  <si>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</si>
  <si>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</si>
  <si>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</si>
  <si>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</si>
  <si>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</si>
  <si>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</si>
  <si>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</si>
  <si>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</si>
  <si>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</si>
  <si>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</si>
  <si>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</si>
  <si>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</si>
  <si>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</si>
  <si>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</si>
  <si>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</si>
  <si>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</si>
  <si>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</si>
  <si>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</si>
  <si>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</si>
  <si>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</si>
  <si>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</si>
  <si>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</si>
  <si>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</si>
  <si>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</si>
  <si>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</si>
  <si>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</si>
  <si>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</si>
  <si>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</si>
  <si>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</si>
  <si>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</si>
  <si>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</si>
  <si>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</si>
  <si>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</si>
  <si>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</si>
  <si>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</si>
  <si>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</si>
  <si>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</si>
  <si>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</si>
  <si>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</si>
  <si>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</si>
  <si>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</si>
  <si>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</si>
  <si>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</si>
  <si>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</si>
  <si>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</si>
  <si>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</si>
  <si>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</si>
  <si>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</si>
  <si>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</si>
  <si>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</si>
  <si>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</si>
  <si>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</si>
  <si>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</si>
  <si>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</si>
  <si>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</si>
  <si>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</si>
  <si>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</si>
  <si>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</si>
  <si>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</si>
  <si>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</si>
  <si>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</si>
  <si>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</si>
  <si>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</si>
  <si>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</si>
  <si>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</si>
  <si>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</si>
  <si>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</si>
  <si>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</si>
  <si>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</si>
  <si>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</si>
  <si>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</si>
  <si>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</si>
  <si>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</si>
  <si>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</si>
  <si>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(Ký, ghi rõ họ tên)</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</si>
  <si>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</si>
  <si>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</si>
  <si>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</si>
  <si>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</si>
  <si>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</si>
  <si>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</si>
  <si>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</si>
  <si>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</si>
  <si>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</si>
  <si>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Rất lịch sự, thân thiện, 
dễ gần</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</si>
  <si>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</si>
  <si>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</si>
  <si>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</si>
  <si>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</si>
  <si>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</si>
  <si>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</si>
  <si>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</si>
  <si>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</si>
  <si>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</si>
  <si>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</si>
  <si>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</si>
  <si>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</si>
  <si>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</si>
  <si>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</si>
  <si>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</si>
  <si>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</si>
  <si>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</si>
  <si>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Bảo hiểm thất nghiệp</t>
  </si>
  <si>
    <t>Người có công</t>
  </si>
  <si>
    <t>UBND P. CẨM TRUNG</t>
  </si>
  <si>
    <r>
      <t>BÁO CÁO TỔNG HỢP KẾT QUẢ GIẢI QUYẾT THỦ TỤC HÀNH CHÍNH
CỦA TRUNG TÂM HÀNH CHÍNH CÔNG THÀNH PHỐ CẨM PHẢ CHIA THEO CÁC LĨNH VỰC
từ ngày 15</t>
    </r>
    <r>
      <rPr>
        <b/>
        <sz val="12"/>
        <color theme="1"/>
        <rFont val="Times New Roman"/>
        <family val="1"/>
      </rPr>
      <t>/12/2018 đến 14/01/2019</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</si>
  <si>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15/12/2018 đến 14/01/2019</t>
    </r>
  </si>
  <si>
    <r>
      <t>BÁO CÁO TỔNG HỢP KẾT QUẢ GIẢI QUYẾT THỦ TỤC HÀNH CHÍNH
CỦA TRUNG TÂM HÀNH CHÍNH CÔNG THÀNH PHỐ CẨM PHẢ CHIA THEO CÁC LĨNH VỰC
từ ngày 01</t>
    </r>
    <r>
      <rPr>
        <b/>
        <sz val="12"/>
        <color theme="1"/>
        <rFont val="Times New Roman"/>
        <family val="1"/>
      </rPr>
      <t>/01/2019 đến 14/01/2019</t>
    </r>
  </si>
  <si>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14/1/2019</t>
    </r>
  </si>
  <si>
    <t>BÁO CÁO KẾT QUẢ KHẢO SÁT, LẤY Ý KIẾN ĐÁNH GIÁ SỰ HÀI LÒNG CỦA NGƯỜI DÂN TẠI TRUNG TÂM PHỤC VỤ HÀNH CHÍNH CÔNG ....
Tháng 01/2018 (Tính từ ngày 15/12/2018 đến ngày 14/01/2019)</t>
  </si>
  <si>
    <t>BÁO CÁO TỔNG HỢP KẾT QUẢ KHẢO SÁT, LẤY Ý KIẾN ĐÁNH GIÁ SỰ HÀI LÒNG CỦA NGƯỜI DÂN TẠI BỘ PHẬN 
MỘT CỬA CẤP XÃ
Tháng 12/2018 (Tình từ ngày 15/12/2018 đến ngày 14/01/2019)</t>
  </si>
  <si>
    <t>Căn cước công dân</t>
  </si>
  <si>
    <t>BÁO CÁO TỔNG HỢP LŨY KẾ KẾT QUẢ
GIẢI QUYẾT THỦ TỤC HÀNH CHÍNH CỦA TRUNG TÂM HÀNH CHÍNH CÔNG 
THÀNH PHỐ CẨM PHẢ VÀ BỘ PHẬN TIẾP NHẬN VÀ TRẢ KẾT QUẢ CẤP XÃ
Đến ngày 14/1/2019</t>
  </si>
  <si>
    <t>Cộng dồn từ đầu năm (tính từ ngày 01/01/2019) đến ngày 14 tháng báo cáo</t>
  </si>
  <si>
    <t>KT.GIÁM ĐỐC
PHÓ GIÁM ĐỐC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</si>
</sst>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1010000]d/m/yy;@"/>
  </numFmts>
  <fonts count="49"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47">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cellStyleXfs>
  <cellXfs count="342">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2" fillId="0" borderId="7" xfId="0" applyFont="1" applyFill="1"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 fillId="0" borderId="0" xfId="1" applyFont="1" applyAlignment="1">
      <alignment horizontal="center" vertical="center"/>
    </xf>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1" fillId="0" borderId="0" xfId="1" applyNumberFormat="1" applyFont="1" applyAlignment="1">
      <alignment horizontal="right" vertic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3" fillId="33" borderId="1" xfId="0" applyNumberFormat="1" applyFont="1" applyFill="1" applyBorder="1" applyAlignment="1">
      <alignment horizontal="right" vertical="center" wrapText="1"/>
    </xf>
    <xf numFmtId="1" fontId="11" fillId="0" borderId="1" xfId="1" applyNumberFormat="1" applyFont="1" applyBorder="1" applyAlignment="1">
      <alignment horizontal="right" vertical="center"/>
    </xf>
    <xf numFmtId="1" fontId="11" fillId="0" borderId="1" xfId="46" applyNumberFormat="1" applyFont="1" applyBorder="1" applyAlignment="1">
      <alignment horizontal="right" vertical="center" wrapText="1"/>
    </xf>
    <xf numFmtId="1" fontId="11" fillId="33" borderId="1" xfId="0" applyNumberFormat="1" applyFont="1" applyFill="1" applyBorder="1" applyAlignment="1">
      <alignment horizontal="right" vertical="center" wrapTex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textRotation="90" wrapText="1" shrinkToFit="1"/>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1" fillId="36" borderId="1" xfId="1" applyNumberFormat="1" applyFont="1" applyFill="1" applyBorder="1" applyAlignment="1">
      <alignment horizontal="right" vertical="center"/>
    </xf>
    <xf numFmtId="1" fontId="11" fillId="36" borderId="1" xfId="46" applyNumberFormat="1" applyFont="1" applyFill="1" applyBorder="1" applyAlignment="1">
      <alignment horizontal="right" vertical="center" wrapText="1"/>
    </xf>
    <xf numFmtId="1" fontId="11" fillId="37" borderId="1" xfId="1" applyNumberFormat="1" applyFont="1" applyFill="1" applyBorder="1" applyAlignment="1">
      <alignment horizontal="right" vertical="center"/>
    </xf>
    <xf numFmtId="1" fontId="11" fillId="37" borderId="1" xfId="46" applyNumberFormat="1" applyFont="1" applyFill="1" applyBorder="1" applyAlignment="1">
      <alignment horizontal="right" vertical="center" wrapText="1"/>
    </xf>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horizontal="right" vertical="center" wrapText="1"/>
    </xf>
    <xf numFmtId="1" fontId="11" fillId="33" borderId="1" xfId="1" applyNumberFormat="1" applyFont="1" applyFill="1" applyBorder="1" applyAlignment="1">
      <alignment horizontal="right" vertical="center"/>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11" fillId="34" borderId="1" xfId="1" applyNumberFormat="1" applyFont="1" applyFill="1" applyBorder="1" applyAlignment="1">
      <alignment horizontal="right" vertical="center"/>
    </xf>
    <xf numFmtId="1" fontId="11" fillId="34" borderId="1" xfId="46" applyNumberFormat="1" applyFont="1" applyFill="1" applyBorder="1" applyAlignment="1">
      <alignment horizontal="right" vertical="center" wrapText="1"/>
    </xf>
    <xf numFmtId="1" fontId="4" fillId="0" borderId="1" xfId="1" applyNumberFormat="1" applyFont="1" applyBorder="1" applyAlignment="1">
      <alignment horizontal="right" vertical="center" wrapText="1" shrinkToFit="1"/>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5" fillId="0" borderId="2" xfId="1" applyNumberFormat="1" applyFont="1" applyBorder="1" applyAlignment="1">
      <alignment horizontal="center" vertical="center" wrapText="1" shrinkToFit="1"/>
    </xf>
    <xf numFmtId="1"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1" xfId="1" applyNumberFormat="1" applyFont="1" applyBorder="1" applyAlignment="1">
      <alignment horizontal="center" vertical="center" wrapText="1"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1" fillId="0" borderId="1" xfId="1" applyNumberFormat="1" applyFont="1" applyBorder="1" applyAlignment="1">
      <alignment horizontal="center"/>
    </xf>
    <xf numFmtId="1" fontId="4" fillId="0" borderId="1" xfId="1" applyNumberFormat="1" applyFont="1" applyBorder="1" applyAlignment="1">
      <alignment horizontal="center" vertical="center" wrapText="1"/>
    </xf>
    <xf numFmtId="1" fontId="4" fillId="0" borderId="1" xfId="1" applyNumberFormat="1" applyFont="1" applyBorder="1" applyAlignment="1">
      <alignment horizontal="center" wrapText="1"/>
    </xf>
    <xf numFmtId="1" fontId="4" fillId="0" borderId="1" xfId="1" applyNumberFormat="1" applyFont="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 fontId="13" fillId="0" borderId="2" xfId="1" applyNumberFormat="1" applyFont="1" applyBorder="1" applyAlignment="1">
      <alignment horizontal="center" vertical="center" wrapText="1" shrinkToFit="1"/>
    </xf>
    <xf numFmtId="1" fontId="13" fillId="0" borderId="4" xfId="1" applyNumberFormat="1" applyFont="1" applyBorder="1" applyAlignment="1">
      <alignment horizontal="center" vertical="center" wrapText="1" shrinkToFit="1"/>
    </xf>
    <xf numFmtId="1" fontId="8" fillId="0" borderId="0" xfId="1" applyNumberFormat="1" applyFont="1" applyAlignment="1">
      <alignment horizontal="center" wrapText="1"/>
    </xf>
  </cellXfs>
  <cellStyles count="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5" builtinId="3"/>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3" xfId="3"/>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19" zoomScaleNormal="100" workbookViewId="0">
      <selection activeCell="G37" sqref="G37"/>
    </sheetView>
  </sheetViews>
  <sheetFormatPr defaultRowHeight="15" x14ac:dyDescent="0.25"/>
  <cols>
    <col min="1" max="1" width="5.140625" customWidth="1"/>
    <col min="2" max="2" width="33.140625" customWidth="1"/>
    <col min="3" max="15" width="7.42578125" customWidth="1"/>
  </cols>
  <sheetData>
    <row r="1" spans="1:15" x14ac:dyDescent="0.25">
      <c r="A1" s="208" t="s">
        <v>371</v>
      </c>
      <c r="B1" s="208"/>
      <c r="C1" s="2"/>
      <c r="D1" s="2"/>
      <c r="E1" s="2"/>
      <c r="F1" s="2"/>
      <c r="G1" s="2"/>
      <c r="H1" s="2"/>
      <c r="I1" s="2"/>
      <c r="J1" s="2"/>
      <c r="K1" s="2"/>
      <c r="M1" s="16"/>
      <c r="N1" s="16"/>
      <c r="O1" s="31" t="s">
        <v>19</v>
      </c>
    </row>
    <row r="2" spans="1:15" x14ac:dyDescent="0.25">
      <c r="A2" s="208" t="s">
        <v>372</v>
      </c>
      <c r="B2" s="208"/>
      <c r="C2" s="64"/>
      <c r="D2" s="64"/>
      <c r="E2" s="64"/>
      <c r="F2" s="64"/>
      <c r="G2" s="64"/>
      <c r="H2" s="64"/>
      <c r="I2" s="64"/>
      <c r="J2" s="64"/>
      <c r="K2" s="64"/>
      <c r="M2" s="63"/>
      <c r="N2" s="63"/>
      <c r="O2" s="63"/>
    </row>
    <row r="3" spans="1:15" ht="42" customHeight="1" x14ac:dyDescent="0.25">
      <c r="A3" s="213" t="s">
        <v>459</v>
      </c>
      <c r="B3" s="213"/>
      <c r="C3" s="213"/>
      <c r="D3" s="213"/>
      <c r="E3" s="213"/>
      <c r="F3" s="213"/>
      <c r="G3" s="213"/>
      <c r="H3" s="213"/>
      <c r="I3" s="213"/>
      <c r="J3" s="213"/>
      <c r="K3" s="213"/>
      <c r="L3" s="213"/>
      <c r="M3" s="213"/>
      <c r="N3" s="213"/>
      <c r="O3" s="213"/>
    </row>
    <row r="4" spans="1:15" ht="7.5" customHeight="1" x14ac:dyDescent="0.25">
      <c r="C4" s="214"/>
      <c r="D4" s="214"/>
      <c r="E4" s="214"/>
      <c r="F4" s="214"/>
      <c r="G4" s="214"/>
      <c r="H4" s="214"/>
      <c r="I4" s="214"/>
      <c r="J4" s="214"/>
      <c r="K4" s="214"/>
      <c r="L4" s="214"/>
      <c r="M4" s="214"/>
    </row>
    <row r="5" spans="1:15" s="1" customFormat="1" ht="32.25" customHeight="1" x14ac:dyDescent="0.2">
      <c r="A5" s="199" t="s">
        <v>15</v>
      </c>
      <c r="B5" s="199" t="s">
        <v>184</v>
      </c>
      <c r="C5" s="202" t="s">
        <v>2</v>
      </c>
      <c r="D5" s="202"/>
      <c r="E5" s="202"/>
      <c r="F5" s="202" t="s">
        <v>13</v>
      </c>
      <c r="G5" s="202"/>
      <c r="H5" s="202"/>
      <c r="I5" s="202"/>
      <c r="J5" s="202" t="s">
        <v>3</v>
      </c>
      <c r="K5" s="202"/>
      <c r="L5" s="202"/>
      <c r="M5" s="199" t="s">
        <v>11</v>
      </c>
      <c r="N5" s="199" t="s">
        <v>12</v>
      </c>
      <c r="O5" s="199" t="s">
        <v>65</v>
      </c>
    </row>
    <row r="6" spans="1:15" s="1" customFormat="1" ht="14.25" customHeight="1" x14ac:dyDescent="0.2">
      <c r="A6" s="200"/>
      <c r="B6" s="200"/>
      <c r="C6" s="202" t="s">
        <v>4</v>
      </c>
      <c r="D6" s="206" t="s">
        <v>5</v>
      </c>
      <c r="E6" s="206"/>
      <c r="F6" s="202" t="s">
        <v>4</v>
      </c>
      <c r="G6" s="203" t="s">
        <v>5</v>
      </c>
      <c r="H6" s="204"/>
      <c r="I6" s="205"/>
      <c r="J6" s="202" t="s">
        <v>4</v>
      </c>
      <c r="K6" s="206" t="s">
        <v>5</v>
      </c>
      <c r="L6" s="206"/>
      <c r="M6" s="200"/>
      <c r="N6" s="200"/>
      <c r="O6" s="200"/>
    </row>
    <row r="7" spans="1:15" s="1" customFormat="1" ht="88.5" customHeight="1" x14ac:dyDescent="0.2">
      <c r="A7" s="201"/>
      <c r="B7" s="201"/>
      <c r="C7" s="202"/>
      <c r="D7" s="82" t="s">
        <v>6</v>
      </c>
      <c r="E7" s="82" t="s">
        <v>7</v>
      </c>
      <c r="F7" s="202"/>
      <c r="G7" s="82" t="s">
        <v>14</v>
      </c>
      <c r="H7" s="82" t="s">
        <v>8</v>
      </c>
      <c r="I7" s="82" t="s">
        <v>9</v>
      </c>
      <c r="J7" s="202"/>
      <c r="K7" s="82" t="s">
        <v>10</v>
      </c>
      <c r="L7" s="82" t="s">
        <v>185</v>
      </c>
      <c r="M7" s="201"/>
      <c r="N7" s="201"/>
      <c r="O7" s="201"/>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4" t="s">
        <v>17</v>
      </c>
      <c r="B9" s="210" t="s">
        <v>45</v>
      </c>
      <c r="C9" s="211"/>
      <c r="D9" s="211"/>
      <c r="E9" s="211"/>
      <c r="F9" s="211"/>
      <c r="G9" s="211"/>
      <c r="H9" s="211"/>
      <c r="I9" s="211"/>
      <c r="J9" s="211"/>
      <c r="K9" s="211"/>
      <c r="L9" s="211"/>
      <c r="M9" s="211"/>
      <c r="N9" s="211"/>
      <c r="O9" s="212"/>
    </row>
    <row r="10" spans="1:15" x14ac:dyDescent="0.25">
      <c r="A10" s="4">
        <v>1</v>
      </c>
      <c r="B10" s="77" t="s">
        <v>378</v>
      </c>
      <c r="C10" s="5">
        <f t="shared" ref="C10:C24" si="0">F10+J10+M10</f>
        <v>11</v>
      </c>
      <c r="D10" s="75">
        <v>0</v>
      </c>
      <c r="E10" s="75">
        <v>11</v>
      </c>
      <c r="F10" s="5">
        <f>G10+H10+I10</f>
        <v>7</v>
      </c>
      <c r="G10" s="75">
        <v>7</v>
      </c>
      <c r="H10" s="75">
        <v>0</v>
      </c>
      <c r="I10" s="76">
        <v>0</v>
      </c>
      <c r="J10" s="5">
        <f t="shared" ref="J10:J24" si="1">K10+L10</f>
        <v>4</v>
      </c>
      <c r="K10" s="75">
        <v>4</v>
      </c>
      <c r="L10" s="76">
        <v>0</v>
      </c>
      <c r="M10" s="75">
        <v>0</v>
      </c>
      <c r="N10" s="75">
        <v>0</v>
      </c>
      <c r="O10" s="75">
        <v>0</v>
      </c>
    </row>
    <row r="11" spans="1:15" x14ac:dyDescent="0.25">
      <c r="A11" s="4">
        <v>2</v>
      </c>
      <c r="B11" s="77" t="s">
        <v>379</v>
      </c>
      <c r="C11" s="5">
        <f t="shared" si="0"/>
        <v>1509</v>
      </c>
      <c r="D11" s="75">
        <v>734</v>
      </c>
      <c r="E11" s="75">
        <v>775</v>
      </c>
      <c r="F11" s="5">
        <f t="shared" ref="F11:F24" si="2">G11+H11+I11</f>
        <v>783</v>
      </c>
      <c r="G11" s="75">
        <v>476</v>
      </c>
      <c r="H11" s="75">
        <v>306</v>
      </c>
      <c r="I11" s="76">
        <v>1</v>
      </c>
      <c r="J11" s="5">
        <f t="shared" si="1"/>
        <v>683</v>
      </c>
      <c r="K11" s="75">
        <v>659</v>
      </c>
      <c r="L11" s="76">
        <v>24</v>
      </c>
      <c r="M11" s="75">
        <v>43</v>
      </c>
      <c r="N11" s="75">
        <v>162</v>
      </c>
      <c r="O11" s="75">
        <v>0</v>
      </c>
    </row>
    <row r="12" spans="1:15" x14ac:dyDescent="0.25">
      <c r="A12" s="4">
        <v>3</v>
      </c>
      <c r="B12" s="77" t="s">
        <v>380</v>
      </c>
      <c r="C12" s="5">
        <f t="shared" si="0"/>
        <v>9</v>
      </c>
      <c r="D12" s="75">
        <v>0</v>
      </c>
      <c r="E12" s="75">
        <v>9</v>
      </c>
      <c r="F12" s="5">
        <f t="shared" si="2"/>
        <v>9</v>
      </c>
      <c r="G12" s="75">
        <v>9</v>
      </c>
      <c r="H12" s="75">
        <v>0</v>
      </c>
      <c r="I12" s="76">
        <v>0</v>
      </c>
      <c r="J12" s="5">
        <f t="shared" si="1"/>
        <v>0</v>
      </c>
      <c r="K12" s="75">
        <v>0</v>
      </c>
      <c r="L12" s="76">
        <v>0</v>
      </c>
      <c r="M12" s="75">
        <v>0</v>
      </c>
      <c r="N12" s="75">
        <v>0</v>
      </c>
      <c r="O12" s="75">
        <v>0</v>
      </c>
    </row>
    <row r="13" spans="1:15" x14ac:dyDescent="0.25">
      <c r="A13" s="4">
        <v>4</v>
      </c>
      <c r="B13" s="77" t="s">
        <v>381</v>
      </c>
      <c r="C13" s="5">
        <f t="shared" si="0"/>
        <v>0</v>
      </c>
      <c r="D13" s="75">
        <v>0</v>
      </c>
      <c r="E13" s="75">
        <v>0</v>
      </c>
      <c r="F13" s="5">
        <f t="shared" si="2"/>
        <v>0</v>
      </c>
      <c r="G13" s="75">
        <v>0</v>
      </c>
      <c r="H13" s="75">
        <v>0</v>
      </c>
      <c r="I13" s="76">
        <v>0</v>
      </c>
      <c r="J13" s="5">
        <f t="shared" si="1"/>
        <v>0</v>
      </c>
      <c r="K13" s="75">
        <v>0</v>
      </c>
      <c r="L13" s="76">
        <v>0</v>
      </c>
      <c r="M13" s="75">
        <v>0</v>
      </c>
      <c r="N13" s="75">
        <v>0</v>
      </c>
      <c r="O13" s="75">
        <v>0</v>
      </c>
    </row>
    <row r="14" spans="1:15" x14ac:dyDescent="0.25">
      <c r="A14" s="4">
        <v>5</v>
      </c>
      <c r="B14" s="5" t="s">
        <v>26</v>
      </c>
      <c r="C14" s="5">
        <f t="shared" si="0"/>
        <v>26</v>
      </c>
      <c r="D14" s="75">
        <v>0</v>
      </c>
      <c r="E14" s="75">
        <v>26</v>
      </c>
      <c r="F14" s="5">
        <f t="shared" si="2"/>
        <v>22</v>
      </c>
      <c r="G14" s="75">
        <v>22</v>
      </c>
      <c r="H14" s="75">
        <v>0</v>
      </c>
      <c r="I14" s="76">
        <v>0</v>
      </c>
      <c r="J14" s="5">
        <f t="shared" si="1"/>
        <v>4</v>
      </c>
      <c r="K14" s="75">
        <v>4</v>
      </c>
      <c r="L14" s="76">
        <v>0</v>
      </c>
      <c r="M14" s="75">
        <v>0</v>
      </c>
      <c r="N14" s="75">
        <v>0</v>
      </c>
      <c r="O14" s="75">
        <v>0</v>
      </c>
    </row>
    <row r="15" spans="1:15" x14ac:dyDescent="0.25">
      <c r="A15" s="4">
        <v>6</v>
      </c>
      <c r="B15" s="5" t="s">
        <v>457</v>
      </c>
      <c r="C15" s="5">
        <f t="shared" si="0"/>
        <v>12</v>
      </c>
      <c r="D15" s="75">
        <v>6</v>
      </c>
      <c r="E15" s="75">
        <v>6</v>
      </c>
      <c r="F15" s="5">
        <f t="shared" si="2"/>
        <v>5</v>
      </c>
      <c r="G15" s="75">
        <v>5</v>
      </c>
      <c r="H15" s="75">
        <v>0</v>
      </c>
      <c r="I15" s="76">
        <v>0</v>
      </c>
      <c r="J15" s="5">
        <f t="shared" si="1"/>
        <v>7</v>
      </c>
      <c r="K15" s="75">
        <v>6</v>
      </c>
      <c r="L15" s="76">
        <v>1</v>
      </c>
      <c r="M15" s="75">
        <v>0</v>
      </c>
      <c r="N15" s="75">
        <v>0</v>
      </c>
      <c r="O15" s="75">
        <v>0</v>
      </c>
    </row>
    <row r="16" spans="1:15" x14ac:dyDescent="0.25">
      <c r="A16" s="4">
        <v>7</v>
      </c>
      <c r="B16" s="77" t="s">
        <v>24</v>
      </c>
      <c r="C16" s="5">
        <f t="shared" si="0"/>
        <v>0</v>
      </c>
      <c r="D16" s="75">
        <v>0</v>
      </c>
      <c r="E16" s="75">
        <v>0</v>
      </c>
      <c r="F16" s="5">
        <f t="shared" si="2"/>
        <v>0</v>
      </c>
      <c r="G16" s="75">
        <v>0</v>
      </c>
      <c r="H16" s="75">
        <v>0</v>
      </c>
      <c r="I16" s="76">
        <v>0</v>
      </c>
      <c r="J16" s="5">
        <f t="shared" si="1"/>
        <v>0</v>
      </c>
      <c r="K16" s="75">
        <v>0</v>
      </c>
      <c r="L16" s="76">
        <v>0</v>
      </c>
      <c r="M16" s="75">
        <v>0</v>
      </c>
      <c r="N16" s="75">
        <v>0</v>
      </c>
      <c r="O16" s="75">
        <v>0</v>
      </c>
    </row>
    <row r="17" spans="1:15" x14ac:dyDescent="0.25">
      <c r="A17" s="4">
        <v>8</v>
      </c>
      <c r="B17" s="46" t="s">
        <v>31</v>
      </c>
      <c r="C17" s="5">
        <f t="shared" si="0"/>
        <v>0</v>
      </c>
      <c r="D17" s="75">
        <v>0</v>
      </c>
      <c r="E17" s="75">
        <v>0</v>
      </c>
      <c r="F17" s="5">
        <f t="shared" si="2"/>
        <v>0</v>
      </c>
      <c r="G17" s="75">
        <v>0</v>
      </c>
      <c r="H17" s="75">
        <v>0</v>
      </c>
      <c r="I17" s="76">
        <v>0</v>
      </c>
      <c r="J17" s="5">
        <f t="shared" si="1"/>
        <v>0</v>
      </c>
      <c r="K17" s="75">
        <v>0</v>
      </c>
      <c r="L17" s="76">
        <v>0</v>
      </c>
      <c r="M17" s="75">
        <v>0</v>
      </c>
      <c r="N17" s="75">
        <v>0</v>
      </c>
      <c r="O17" s="75">
        <v>0</v>
      </c>
    </row>
    <row r="18" spans="1:15" x14ac:dyDescent="0.25">
      <c r="A18" s="4">
        <v>9</v>
      </c>
      <c r="B18" s="46" t="s">
        <v>454</v>
      </c>
      <c r="C18" s="5">
        <f t="shared" si="0"/>
        <v>2</v>
      </c>
      <c r="D18" s="75">
        <v>1</v>
      </c>
      <c r="E18" s="75">
        <v>1</v>
      </c>
      <c r="F18" s="5">
        <f t="shared" si="2"/>
        <v>2</v>
      </c>
      <c r="G18" s="75">
        <v>1</v>
      </c>
      <c r="H18" s="75">
        <v>1</v>
      </c>
      <c r="I18" s="76">
        <v>0</v>
      </c>
      <c r="J18" s="5">
        <f t="shared" si="1"/>
        <v>0</v>
      </c>
      <c r="K18" s="75">
        <v>0</v>
      </c>
      <c r="L18" s="76">
        <v>0</v>
      </c>
      <c r="M18" s="75">
        <v>0</v>
      </c>
      <c r="N18" s="75">
        <v>0</v>
      </c>
      <c r="O18" s="75">
        <v>0</v>
      </c>
    </row>
    <row r="19" spans="1:15" x14ac:dyDescent="0.25">
      <c r="A19" s="4">
        <v>10</v>
      </c>
      <c r="B19" s="77" t="s">
        <v>382</v>
      </c>
      <c r="C19" s="5">
        <f t="shared" si="0"/>
        <v>112</v>
      </c>
      <c r="D19" s="75">
        <v>3</v>
      </c>
      <c r="E19" s="75">
        <v>109</v>
      </c>
      <c r="F19" s="5">
        <f t="shared" si="2"/>
        <v>105</v>
      </c>
      <c r="G19" s="75">
        <v>96</v>
      </c>
      <c r="H19" s="75">
        <v>9</v>
      </c>
      <c r="I19" s="76">
        <v>0</v>
      </c>
      <c r="J19" s="5">
        <f t="shared" si="1"/>
        <v>7</v>
      </c>
      <c r="K19" s="75">
        <v>7</v>
      </c>
      <c r="L19" s="76">
        <v>0</v>
      </c>
      <c r="M19" s="75">
        <v>0</v>
      </c>
      <c r="N19" s="75">
        <v>0</v>
      </c>
      <c r="O19" s="75">
        <v>0</v>
      </c>
    </row>
    <row r="20" spans="1:15" x14ac:dyDescent="0.25">
      <c r="A20" s="4">
        <v>11</v>
      </c>
      <c r="B20" s="46" t="s">
        <v>22</v>
      </c>
      <c r="C20" s="5">
        <f t="shared" si="0"/>
        <v>10</v>
      </c>
      <c r="D20" s="75">
        <v>2</v>
      </c>
      <c r="E20" s="75">
        <v>8</v>
      </c>
      <c r="F20" s="5">
        <f t="shared" si="2"/>
        <v>7</v>
      </c>
      <c r="G20" s="75">
        <v>1</v>
      </c>
      <c r="H20" s="75">
        <v>6</v>
      </c>
      <c r="I20" s="76">
        <v>0</v>
      </c>
      <c r="J20" s="5">
        <f t="shared" si="1"/>
        <v>3</v>
      </c>
      <c r="K20" s="75">
        <v>2</v>
      </c>
      <c r="L20" s="76">
        <v>1</v>
      </c>
      <c r="M20" s="75">
        <v>0</v>
      </c>
      <c r="N20" s="75">
        <v>5</v>
      </c>
      <c r="O20" s="75">
        <v>0</v>
      </c>
    </row>
    <row r="21" spans="1:15" x14ac:dyDescent="0.25">
      <c r="A21" s="4">
        <v>12</v>
      </c>
      <c r="B21" s="77" t="s">
        <v>28</v>
      </c>
      <c r="C21" s="5">
        <f t="shared" si="0"/>
        <v>218</v>
      </c>
      <c r="D21" s="75">
        <v>5</v>
      </c>
      <c r="E21" s="75">
        <v>213</v>
      </c>
      <c r="F21" s="5">
        <f t="shared" si="2"/>
        <v>206</v>
      </c>
      <c r="G21" s="75">
        <v>97</v>
      </c>
      <c r="H21" s="75">
        <v>109</v>
      </c>
      <c r="I21" s="76">
        <v>0</v>
      </c>
      <c r="J21" s="5">
        <f t="shared" si="1"/>
        <v>12</v>
      </c>
      <c r="K21" s="75">
        <v>12</v>
      </c>
      <c r="L21" s="76">
        <v>0</v>
      </c>
      <c r="M21" s="75">
        <v>0</v>
      </c>
      <c r="N21" s="75">
        <v>0</v>
      </c>
      <c r="O21" s="75">
        <v>0</v>
      </c>
    </row>
    <row r="22" spans="1:15" x14ac:dyDescent="0.25">
      <c r="A22" s="4">
        <v>13</v>
      </c>
      <c r="B22" s="77" t="s">
        <v>383</v>
      </c>
      <c r="C22" s="5">
        <f t="shared" si="0"/>
        <v>2</v>
      </c>
      <c r="D22" s="75">
        <v>0</v>
      </c>
      <c r="E22" s="75">
        <v>2</v>
      </c>
      <c r="F22" s="5">
        <f t="shared" si="2"/>
        <v>2</v>
      </c>
      <c r="G22" s="75">
        <v>2</v>
      </c>
      <c r="H22" s="75">
        <v>0</v>
      </c>
      <c r="I22" s="76">
        <v>0</v>
      </c>
      <c r="J22" s="5">
        <f t="shared" si="1"/>
        <v>0</v>
      </c>
      <c r="K22" s="75">
        <v>0</v>
      </c>
      <c r="L22" s="76">
        <v>0</v>
      </c>
      <c r="M22" s="75">
        <v>0</v>
      </c>
      <c r="N22" s="75">
        <v>0</v>
      </c>
      <c r="O22" s="75">
        <v>0</v>
      </c>
    </row>
    <row r="23" spans="1:15" x14ac:dyDescent="0.25">
      <c r="A23" s="4">
        <v>14</v>
      </c>
      <c r="B23" s="77" t="s">
        <v>29</v>
      </c>
      <c r="C23" s="5">
        <f t="shared" si="0"/>
        <v>44</v>
      </c>
      <c r="D23" s="75">
        <v>12</v>
      </c>
      <c r="E23" s="75">
        <v>32</v>
      </c>
      <c r="F23" s="5">
        <f t="shared" si="2"/>
        <v>23</v>
      </c>
      <c r="G23" s="75">
        <v>18</v>
      </c>
      <c r="H23" s="75">
        <v>5</v>
      </c>
      <c r="I23" s="76">
        <v>0</v>
      </c>
      <c r="J23" s="5">
        <f t="shared" si="1"/>
        <v>17</v>
      </c>
      <c r="K23" s="75">
        <v>17</v>
      </c>
      <c r="L23" s="76">
        <v>0</v>
      </c>
      <c r="M23" s="75">
        <v>4</v>
      </c>
      <c r="N23" s="75">
        <v>1</v>
      </c>
      <c r="O23" s="75">
        <v>0</v>
      </c>
    </row>
    <row r="24" spans="1:15" x14ac:dyDescent="0.25">
      <c r="A24" s="4">
        <v>15</v>
      </c>
      <c r="B24" s="77" t="s">
        <v>30</v>
      </c>
      <c r="C24" s="5">
        <f t="shared" si="0"/>
        <v>11</v>
      </c>
      <c r="D24" s="75">
        <v>2</v>
      </c>
      <c r="E24" s="75">
        <v>9</v>
      </c>
      <c r="F24" s="5">
        <f t="shared" si="2"/>
        <v>11</v>
      </c>
      <c r="G24" s="75">
        <v>10</v>
      </c>
      <c r="H24" s="75">
        <v>1</v>
      </c>
      <c r="I24" s="76">
        <v>0</v>
      </c>
      <c r="J24" s="5">
        <f t="shared" si="1"/>
        <v>0</v>
      </c>
      <c r="K24" s="75">
        <v>0</v>
      </c>
      <c r="L24" s="76">
        <v>0</v>
      </c>
      <c r="M24" s="75">
        <v>0</v>
      </c>
      <c r="N24" s="75">
        <v>0</v>
      </c>
      <c r="O24" s="75">
        <v>0</v>
      </c>
    </row>
    <row r="25" spans="1:15" x14ac:dyDescent="0.25">
      <c r="A25" s="4"/>
      <c r="B25" s="122" t="s">
        <v>408</v>
      </c>
      <c r="C25" s="8">
        <f>SUM(C10:C24)</f>
        <v>1966</v>
      </c>
      <c r="D25" s="8">
        <f t="shared" ref="D25:O25" si="3">SUM(D10:D24)</f>
        <v>765</v>
      </c>
      <c r="E25" s="8">
        <f t="shared" si="3"/>
        <v>1201</v>
      </c>
      <c r="F25" s="8">
        <f t="shared" si="3"/>
        <v>1182</v>
      </c>
      <c r="G25" s="8">
        <f t="shared" si="3"/>
        <v>744</v>
      </c>
      <c r="H25" s="8">
        <f t="shared" si="3"/>
        <v>437</v>
      </c>
      <c r="I25" s="8">
        <f t="shared" si="3"/>
        <v>1</v>
      </c>
      <c r="J25" s="8">
        <f t="shared" si="3"/>
        <v>737</v>
      </c>
      <c r="K25" s="8">
        <f t="shared" si="3"/>
        <v>711</v>
      </c>
      <c r="L25" s="8">
        <f t="shared" si="3"/>
        <v>26</v>
      </c>
      <c r="M25" s="8">
        <f t="shared" si="3"/>
        <v>47</v>
      </c>
      <c r="N25" s="8">
        <f t="shared" si="3"/>
        <v>168</v>
      </c>
      <c r="O25" s="8">
        <f t="shared" si="3"/>
        <v>0</v>
      </c>
    </row>
    <row r="26" spans="1:15" ht="18" customHeight="1" x14ac:dyDescent="0.25">
      <c r="A26" s="44" t="s">
        <v>18</v>
      </c>
      <c r="B26" s="210" t="s">
        <v>42</v>
      </c>
      <c r="C26" s="211"/>
      <c r="D26" s="211"/>
      <c r="E26" s="211"/>
      <c r="F26" s="211"/>
      <c r="G26" s="211"/>
      <c r="H26" s="211"/>
      <c r="I26" s="211"/>
      <c r="J26" s="211"/>
      <c r="K26" s="211"/>
      <c r="L26" s="211"/>
      <c r="M26" s="211"/>
      <c r="N26" s="211"/>
      <c r="O26" s="212"/>
    </row>
    <row r="27" spans="1:15" x14ac:dyDescent="0.25">
      <c r="A27" s="6">
        <v>1</v>
      </c>
      <c r="B27" s="5" t="s">
        <v>406</v>
      </c>
      <c r="C27" s="5">
        <f>F27+J27+M27</f>
        <v>397</v>
      </c>
      <c r="D27" s="75">
        <v>9</v>
      </c>
      <c r="E27" s="75">
        <v>388</v>
      </c>
      <c r="F27" s="5">
        <f>G27+H27+I27</f>
        <v>382</v>
      </c>
      <c r="G27" s="75">
        <v>379</v>
      </c>
      <c r="H27" s="75">
        <v>3</v>
      </c>
      <c r="I27" s="76">
        <v>0</v>
      </c>
      <c r="J27" s="5">
        <f t="shared" ref="J27:J34" si="4">K27+L27</f>
        <v>15</v>
      </c>
      <c r="K27" s="75">
        <v>15</v>
      </c>
      <c r="L27" s="76">
        <v>0</v>
      </c>
      <c r="M27" s="75">
        <v>0</v>
      </c>
      <c r="N27" s="75">
        <v>0</v>
      </c>
      <c r="O27" s="75">
        <v>0</v>
      </c>
    </row>
    <row r="28" spans="1:15" x14ac:dyDescent="0.25">
      <c r="A28" s="6">
        <v>2</v>
      </c>
      <c r="B28" s="5" t="s">
        <v>405</v>
      </c>
      <c r="C28" s="5">
        <f t="shared" ref="C28:C34" si="5">F28+J28+M28</f>
        <v>4</v>
      </c>
      <c r="D28" s="75">
        <v>0</v>
      </c>
      <c r="E28" s="75">
        <v>4</v>
      </c>
      <c r="F28" s="5">
        <f t="shared" ref="F28:F34" si="6">G28+H28+I28</f>
        <v>4</v>
      </c>
      <c r="G28" s="75">
        <v>4</v>
      </c>
      <c r="H28" s="75">
        <v>0</v>
      </c>
      <c r="I28" s="76">
        <v>0</v>
      </c>
      <c r="J28" s="5">
        <f t="shared" si="4"/>
        <v>0</v>
      </c>
      <c r="K28" s="75">
        <v>0</v>
      </c>
      <c r="L28" s="76">
        <v>0</v>
      </c>
      <c r="M28" s="75">
        <v>0</v>
      </c>
      <c r="N28" s="75">
        <v>0</v>
      </c>
      <c r="O28" s="75">
        <v>0</v>
      </c>
    </row>
    <row r="29" spans="1:15" x14ac:dyDescent="0.25">
      <c r="A29" s="6">
        <v>3</v>
      </c>
      <c r="B29" s="5" t="s">
        <v>34</v>
      </c>
      <c r="C29" s="5">
        <f t="shared" si="5"/>
        <v>1821</v>
      </c>
      <c r="D29" s="75">
        <v>201</v>
      </c>
      <c r="E29" s="75">
        <v>1620</v>
      </c>
      <c r="F29" s="5">
        <f t="shared" si="6"/>
        <v>1596</v>
      </c>
      <c r="G29" s="84">
        <v>0</v>
      </c>
      <c r="H29" s="84">
        <v>1596</v>
      </c>
      <c r="I29" s="85">
        <v>0</v>
      </c>
      <c r="J29" s="83">
        <f t="shared" si="4"/>
        <v>225</v>
      </c>
      <c r="K29" s="84">
        <v>225</v>
      </c>
      <c r="L29" s="85">
        <v>0</v>
      </c>
      <c r="M29" s="84">
        <v>0</v>
      </c>
      <c r="N29" s="84">
        <v>0</v>
      </c>
      <c r="O29" s="84">
        <v>356</v>
      </c>
    </row>
    <row r="30" spans="1:15" x14ac:dyDescent="0.25">
      <c r="A30" s="6">
        <v>4</v>
      </c>
      <c r="B30" s="5" t="s">
        <v>456</v>
      </c>
      <c r="C30" s="5">
        <f t="shared" si="5"/>
        <v>51</v>
      </c>
      <c r="D30" s="75">
        <v>4</v>
      </c>
      <c r="E30" s="75">
        <v>47</v>
      </c>
      <c r="F30" s="5">
        <f t="shared" si="6"/>
        <v>39</v>
      </c>
      <c r="G30" s="75">
        <v>39</v>
      </c>
      <c r="H30" s="75">
        <v>0</v>
      </c>
      <c r="I30" s="76">
        <v>0</v>
      </c>
      <c r="J30" s="83">
        <f t="shared" si="4"/>
        <v>12</v>
      </c>
      <c r="K30" s="75">
        <v>12</v>
      </c>
      <c r="L30" s="76">
        <v>0</v>
      </c>
      <c r="M30" s="84">
        <v>0</v>
      </c>
      <c r="N30" s="84">
        <v>0</v>
      </c>
      <c r="O30" s="84">
        <v>0</v>
      </c>
    </row>
    <row r="31" spans="1:15" x14ac:dyDescent="0.25">
      <c r="A31" s="6">
        <v>5</v>
      </c>
      <c r="B31" s="5" t="s">
        <v>35</v>
      </c>
      <c r="C31" s="5">
        <f t="shared" si="5"/>
        <v>120</v>
      </c>
      <c r="D31" s="75">
        <v>0</v>
      </c>
      <c r="E31" s="75">
        <v>120</v>
      </c>
      <c r="F31" s="5">
        <f t="shared" si="6"/>
        <v>120</v>
      </c>
      <c r="G31" s="75">
        <v>120</v>
      </c>
      <c r="H31" s="75">
        <v>0</v>
      </c>
      <c r="I31" s="76">
        <v>0</v>
      </c>
      <c r="J31" s="83">
        <f t="shared" si="4"/>
        <v>0</v>
      </c>
      <c r="K31" s="75">
        <v>0</v>
      </c>
      <c r="L31" s="76">
        <v>0</v>
      </c>
      <c r="M31" s="75">
        <v>0</v>
      </c>
      <c r="N31" s="75">
        <v>0</v>
      </c>
      <c r="O31" s="75">
        <v>0</v>
      </c>
    </row>
    <row r="32" spans="1:15" x14ac:dyDescent="0.25">
      <c r="A32" s="6">
        <v>6</v>
      </c>
      <c r="B32" s="5" t="s">
        <v>36</v>
      </c>
      <c r="C32" s="5">
        <f t="shared" si="5"/>
        <v>117</v>
      </c>
      <c r="D32" s="75">
        <v>13</v>
      </c>
      <c r="E32" s="75">
        <v>104</v>
      </c>
      <c r="F32" s="5">
        <f t="shared" si="6"/>
        <v>107</v>
      </c>
      <c r="G32" s="75">
        <v>105</v>
      </c>
      <c r="H32" s="75">
        <v>2</v>
      </c>
      <c r="I32" s="76">
        <v>0</v>
      </c>
      <c r="J32" s="5">
        <f t="shared" si="4"/>
        <v>10</v>
      </c>
      <c r="K32" s="75">
        <v>10</v>
      </c>
      <c r="L32" s="76">
        <v>0</v>
      </c>
      <c r="M32" s="75">
        <v>0</v>
      </c>
      <c r="N32" s="75">
        <v>2</v>
      </c>
      <c r="O32" s="75">
        <v>0</v>
      </c>
    </row>
    <row r="33" spans="1:17" x14ac:dyDescent="0.25">
      <c r="A33" s="6">
        <v>7</v>
      </c>
      <c r="B33" s="5" t="s">
        <v>37</v>
      </c>
      <c r="C33" s="5">
        <f t="shared" si="5"/>
        <v>104</v>
      </c>
      <c r="D33" s="75">
        <v>14</v>
      </c>
      <c r="E33" s="75">
        <v>90</v>
      </c>
      <c r="F33" s="5">
        <f t="shared" si="6"/>
        <v>92</v>
      </c>
      <c r="G33" s="75">
        <v>92</v>
      </c>
      <c r="H33" s="75">
        <v>0</v>
      </c>
      <c r="I33" s="76">
        <v>0</v>
      </c>
      <c r="J33" s="5">
        <f t="shared" si="4"/>
        <v>12</v>
      </c>
      <c r="K33" s="75">
        <v>12</v>
      </c>
      <c r="L33" s="76">
        <v>0</v>
      </c>
      <c r="M33" s="75">
        <v>0</v>
      </c>
      <c r="N33" s="75">
        <v>0</v>
      </c>
      <c r="O33" s="75">
        <v>0</v>
      </c>
    </row>
    <row r="34" spans="1:17" x14ac:dyDescent="0.25">
      <c r="A34" s="6">
        <v>8</v>
      </c>
      <c r="B34" s="5" t="s">
        <v>465</v>
      </c>
      <c r="C34" s="5">
        <f t="shared" si="5"/>
        <v>390</v>
      </c>
      <c r="D34" s="75">
        <v>0</v>
      </c>
      <c r="E34" s="75">
        <v>390</v>
      </c>
      <c r="F34" s="5">
        <f t="shared" si="6"/>
        <v>174</v>
      </c>
      <c r="G34" s="75">
        <v>0</v>
      </c>
      <c r="H34" s="75">
        <v>174</v>
      </c>
      <c r="I34" s="76">
        <v>0</v>
      </c>
      <c r="J34" s="5">
        <f t="shared" si="4"/>
        <v>216</v>
      </c>
      <c r="K34" s="75">
        <v>216</v>
      </c>
      <c r="L34" s="76">
        <v>0</v>
      </c>
      <c r="M34" s="75">
        <v>0</v>
      </c>
      <c r="N34" s="75">
        <v>0</v>
      </c>
      <c r="O34" s="75">
        <v>0</v>
      </c>
    </row>
    <row r="35" spans="1:17" x14ac:dyDescent="0.25">
      <c r="A35" s="6"/>
      <c r="B35" s="8" t="s">
        <v>407</v>
      </c>
      <c r="C35" s="8">
        <f>SUM(C27:C34)</f>
        <v>3004</v>
      </c>
      <c r="D35" s="8">
        <f t="shared" ref="D35:O35" si="7">SUM(D27:D34)</f>
        <v>241</v>
      </c>
      <c r="E35" s="8">
        <f t="shared" si="7"/>
        <v>2763</v>
      </c>
      <c r="F35" s="8">
        <f t="shared" si="7"/>
        <v>2514</v>
      </c>
      <c r="G35" s="8">
        <f t="shared" si="7"/>
        <v>739</v>
      </c>
      <c r="H35" s="8">
        <f t="shared" si="7"/>
        <v>1775</v>
      </c>
      <c r="I35" s="8">
        <f t="shared" si="7"/>
        <v>0</v>
      </c>
      <c r="J35" s="8">
        <f t="shared" si="7"/>
        <v>490</v>
      </c>
      <c r="K35" s="8">
        <f t="shared" si="7"/>
        <v>490</v>
      </c>
      <c r="L35" s="8">
        <f t="shared" si="7"/>
        <v>0</v>
      </c>
      <c r="M35" s="8">
        <f t="shared" si="7"/>
        <v>0</v>
      </c>
      <c r="N35" s="8">
        <f t="shared" si="7"/>
        <v>2</v>
      </c>
      <c r="O35" s="8">
        <f t="shared" si="7"/>
        <v>356</v>
      </c>
    </row>
    <row r="36" spans="1:17" x14ac:dyDescent="0.25">
      <c r="A36" s="5"/>
      <c r="B36" s="45" t="s">
        <v>38</v>
      </c>
      <c r="C36" s="8">
        <f t="shared" ref="C36:I36" si="8">SUM(C10:C24)+SUM(C27:C33)</f>
        <v>4580</v>
      </c>
      <c r="D36" s="8">
        <f t="shared" si="8"/>
        <v>1006</v>
      </c>
      <c r="E36" s="8">
        <f t="shared" si="8"/>
        <v>3574</v>
      </c>
      <c r="F36" s="8">
        <f t="shared" si="8"/>
        <v>3522</v>
      </c>
      <c r="G36" s="8">
        <f t="shared" si="8"/>
        <v>1483</v>
      </c>
      <c r="H36" s="8">
        <f t="shared" si="8"/>
        <v>2038</v>
      </c>
      <c r="I36" s="8">
        <f t="shared" si="8"/>
        <v>1</v>
      </c>
      <c r="J36" s="8">
        <f t="shared" ref="J36:O36" si="9">SUM(J10:J24)+SUM(J27:J33)</f>
        <v>1011</v>
      </c>
      <c r="K36" s="8">
        <f t="shared" si="9"/>
        <v>985</v>
      </c>
      <c r="L36" s="8">
        <f t="shared" si="9"/>
        <v>26</v>
      </c>
      <c r="M36" s="8">
        <f t="shared" si="9"/>
        <v>47</v>
      </c>
      <c r="N36" s="8">
        <f t="shared" si="9"/>
        <v>170</v>
      </c>
      <c r="O36" s="8">
        <f t="shared" si="9"/>
        <v>356</v>
      </c>
    </row>
    <row r="37" spans="1:17" x14ac:dyDescent="0.25">
      <c r="C37" s="90"/>
      <c r="G37" s="177">
        <f>G36+H36</f>
        <v>3521</v>
      </c>
      <c r="H37" s="177">
        <f>G37/F36*100</f>
        <v>99.971607041453723</v>
      </c>
    </row>
    <row r="38" spans="1:17" ht="15" customHeight="1" x14ac:dyDescent="0.25">
      <c r="B38" s="209" t="s">
        <v>373</v>
      </c>
      <c r="C38" s="209"/>
      <c r="D38" s="209"/>
      <c r="E38" s="209"/>
      <c r="F38" s="209"/>
      <c r="G38" s="209"/>
      <c r="H38" s="209"/>
      <c r="I38" s="209"/>
      <c r="J38" s="209"/>
      <c r="K38" s="209"/>
      <c r="L38" s="209"/>
      <c r="M38" s="209"/>
      <c r="N38" s="209"/>
      <c r="O38" s="70"/>
    </row>
    <row r="39" spans="1:17" x14ac:dyDescent="0.25">
      <c r="B39" s="209"/>
      <c r="C39" s="209"/>
      <c r="D39" s="209"/>
      <c r="E39" s="209"/>
      <c r="F39" s="209"/>
      <c r="G39" s="209"/>
      <c r="H39" s="209"/>
      <c r="I39" s="209"/>
      <c r="J39" s="209"/>
      <c r="K39" s="209"/>
      <c r="L39" s="209"/>
      <c r="M39" s="209"/>
      <c r="N39" s="209"/>
      <c r="O39" s="70"/>
      <c r="Q39">
        <f>E34-H34</f>
        <v>216</v>
      </c>
    </row>
    <row r="40" spans="1:17" x14ac:dyDescent="0.25">
      <c r="B40" s="209"/>
      <c r="C40" s="209"/>
      <c r="D40" s="209"/>
      <c r="E40" s="209"/>
      <c r="F40" s="209"/>
      <c r="G40" s="209"/>
      <c r="H40" s="209"/>
      <c r="I40" s="209"/>
      <c r="J40" s="209"/>
      <c r="K40" s="209"/>
      <c r="L40" s="209"/>
      <c r="M40" s="209"/>
      <c r="N40" s="209"/>
      <c r="O40" s="70"/>
    </row>
    <row r="41" spans="1:17" ht="47.25" customHeight="1" x14ac:dyDescent="0.25">
      <c r="B41" s="209"/>
      <c r="C41" s="209"/>
      <c r="D41" s="209"/>
      <c r="E41" s="209"/>
      <c r="F41" s="209"/>
      <c r="G41" s="209"/>
      <c r="H41" s="209"/>
      <c r="I41" s="209"/>
      <c r="J41" s="209"/>
      <c r="K41" s="209"/>
      <c r="L41" s="209"/>
      <c r="M41" s="209"/>
      <c r="N41" s="209"/>
      <c r="O41" s="70"/>
    </row>
    <row r="42" spans="1:17" hidden="1" x14ac:dyDescent="0.25"/>
    <row r="43" spans="1:17" ht="18.75" hidden="1" x14ac:dyDescent="0.3">
      <c r="J43" s="207" t="s">
        <v>374</v>
      </c>
      <c r="K43" s="207"/>
      <c r="L43" s="207"/>
      <c r="M43" s="207"/>
    </row>
    <row r="44" spans="1:17" hidden="1" x14ac:dyDescent="0.25"/>
    <row r="45" spans="1:17" hidden="1" x14ac:dyDescent="0.25"/>
    <row r="46" spans="1:17" hidden="1" x14ac:dyDescent="0.25"/>
    <row r="47" spans="1:17" hidden="1" x14ac:dyDescent="0.25"/>
    <row r="48" spans="1:17" hidden="1" x14ac:dyDescent="0.25"/>
    <row r="49" spans="10:13" ht="18.75" hidden="1" x14ac:dyDescent="0.3">
      <c r="J49" s="207" t="s">
        <v>400</v>
      </c>
      <c r="K49" s="207"/>
      <c r="L49" s="207"/>
      <c r="M49" s="207"/>
    </row>
    <row r="50" spans="10:13" hidden="1" x14ac:dyDescent="0.25"/>
    <row r="51" spans="10:13" hidden="1" x14ac:dyDescent="0.25"/>
  </sheetData>
  <mergeCells count="23">
    <mergeCell ref="J43:M43"/>
    <mergeCell ref="J49:M49"/>
    <mergeCell ref="A1:B1"/>
    <mergeCell ref="A2:B2"/>
    <mergeCell ref="B38:N41"/>
    <mergeCell ref="N5:N7"/>
    <mergeCell ref="B9:O9"/>
    <mergeCell ref="B26:O26"/>
    <mergeCell ref="O5:O7"/>
    <mergeCell ref="A3:O3"/>
    <mergeCell ref="C4:M4"/>
    <mergeCell ref="A5:A7"/>
    <mergeCell ref="B5:B7"/>
    <mergeCell ref="C5:E5"/>
    <mergeCell ref="F5:I5"/>
    <mergeCell ref="J5:L5"/>
    <mergeCell ref="M5:M7"/>
    <mergeCell ref="C6:C7"/>
    <mergeCell ref="G6:I6"/>
    <mergeCell ref="J6:J7"/>
    <mergeCell ref="D6:E6"/>
    <mergeCell ref="F6:F7"/>
    <mergeCell ref="K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286" t="s">
        <v>71</v>
      </c>
      <c r="B3" s="286"/>
      <c r="C3" s="286"/>
      <c r="D3" s="286"/>
      <c r="E3" s="286"/>
      <c r="F3" s="286"/>
      <c r="G3" s="286"/>
    </row>
    <row r="4" spans="1:11" ht="15" customHeight="1" x14ac:dyDescent="0.25">
      <c r="A4" s="286" t="s">
        <v>120</v>
      </c>
      <c r="B4" s="286"/>
      <c r="C4" s="286"/>
      <c r="D4" s="286"/>
      <c r="E4" s="286"/>
      <c r="F4" s="286"/>
      <c r="G4" s="286"/>
      <c r="H4" s="286"/>
      <c r="I4" s="32"/>
      <c r="J4" s="32"/>
      <c r="K4" s="32"/>
    </row>
    <row r="5" spans="1:11" ht="69" customHeight="1" x14ac:dyDescent="0.25">
      <c r="A5" s="213" t="s">
        <v>112</v>
      </c>
      <c r="B5" s="213"/>
      <c r="C5" s="213"/>
      <c r="D5" s="213"/>
      <c r="E5" s="213"/>
      <c r="F5" s="213"/>
      <c r="G5" s="213"/>
      <c r="H5" s="213"/>
      <c r="I5" s="213"/>
    </row>
    <row r="7" spans="1:11" ht="36.75" customHeight="1" x14ac:dyDescent="0.25">
      <c r="A7" s="281" t="s">
        <v>15</v>
      </c>
      <c r="B7" s="281" t="s">
        <v>103</v>
      </c>
      <c r="C7" s="281" t="s">
        <v>111</v>
      </c>
      <c r="D7" s="281" t="s">
        <v>106</v>
      </c>
      <c r="E7" s="288" t="s">
        <v>110</v>
      </c>
      <c r="F7" s="289"/>
      <c r="G7" s="289"/>
      <c r="H7" s="290"/>
      <c r="I7" s="291" t="s">
        <v>58</v>
      </c>
    </row>
    <row r="8" spans="1:11" ht="91.5" customHeight="1" x14ac:dyDescent="0.25">
      <c r="A8" s="281"/>
      <c r="B8" s="281"/>
      <c r="C8" s="281"/>
      <c r="D8" s="281"/>
      <c r="E8" s="27" t="s">
        <v>107</v>
      </c>
      <c r="F8" s="27" t="s">
        <v>108</v>
      </c>
      <c r="G8" s="27" t="s">
        <v>109</v>
      </c>
      <c r="H8" s="27" t="s">
        <v>113</v>
      </c>
      <c r="I8" s="291"/>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287"/>
      <c r="C46" s="287"/>
      <c r="D46" s="287"/>
      <c r="E46" s="287"/>
      <c r="F46" s="287"/>
      <c r="G46" s="287"/>
      <c r="H46" s="287"/>
      <c r="I46" s="287"/>
    </row>
    <row r="47" spans="1:9" ht="62.25" customHeight="1" x14ac:dyDescent="0.25">
      <c r="B47" s="286" t="s">
        <v>125</v>
      </c>
      <c r="C47" s="292"/>
      <c r="D47" s="292"/>
      <c r="E47" s="292"/>
      <c r="F47" s="292"/>
      <c r="G47" s="292"/>
      <c r="H47" s="292"/>
      <c r="I47" s="292"/>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286" t="s">
        <v>71</v>
      </c>
      <c r="B3" s="286"/>
      <c r="C3" s="286"/>
      <c r="D3" s="286"/>
      <c r="E3" s="286"/>
      <c r="F3" s="286"/>
      <c r="G3" s="286"/>
      <c r="H3" s="294"/>
      <c r="I3" s="294"/>
      <c r="J3" s="2"/>
      <c r="K3" s="2"/>
      <c r="L3" s="1"/>
    </row>
    <row r="4" spans="1:15" ht="15" customHeight="1" x14ac:dyDescent="0.25">
      <c r="A4" s="286" t="s">
        <v>120</v>
      </c>
      <c r="B4" s="286"/>
      <c r="C4" s="286"/>
      <c r="D4" s="286"/>
      <c r="E4" s="286"/>
      <c r="F4" s="286"/>
      <c r="G4" s="286"/>
      <c r="H4" s="286"/>
      <c r="I4" s="286"/>
      <c r="J4" s="286"/>
      <c r="K4" s="286"/>
      <c r="L4" s="286"/>
      <c r="M4" s="286"/>
    </row>
    <row r="5" spans="1:15" ht="68.25" customHeight="1" x14ac:dyDescent="0.25">
      <c r="A5" s="213" t="s">
        <v>188</v>
      </c>
      <c r="B5" s="213"/>
      <c r="C5" s="213"/>
      <c r="D5" s="213"/>
      <c r="E5" s="213"/>
      <c r="F5" s="213"/>
      <c r="G5" s="213"/>
      <c r="H5" s="213"/>
      <c r="I5" s="213"/>
      <c r="J5" s="213"/>
      <c r="K5" s="213"/>
      <c r="L5" s="213"/>
      <c r="M5" s="213"/>
      <c r="N5" s="213"/>
      <c r="O5" s="213"/>
    </row>
    <row r="6" spans="1:15" ht="6.75" customHeight="1" x14ac:dyDescent="0.25">
      <c r="C6" s="214"/>
      <c r="D6" s="214"/>
      <c r="E6" s="214"/>
      <c r="F6" s="214"/>
      <c r="G6" s="214"/>
      <c r="H6" s="214"/>
      <c r="I6" s="214"/>
      <c r="J6" s="214"/>
      <c r="K6" s="214"/>
      <c r="L6" s="214"/>
      <c r="M6" s="214"/>
    </row>
    <row r="7" spans="1:15" s="1" customFormat="1" ht="30.75" customHeight="1" x14ac:dyDescent="0.2">
      <c r="A7" s="217" t="s">
        <v>15</v>
      </c>
      <c r="B7" s="217" t="s">
        <v>16</v>
      </c>
      <c r="C7" s="281" t="s">
        <v>2</v>
      </c>
      <c r="D7" s="281"/>
      <c r="E7" s="281"/>
      <c r="F7" s="281" t="s">
        <v>13</v>
      </c>
      <c r="G7" s="281"/>
      <c r="H7" s="281"/>
      <c r="I7" s="281"/>
      <c r="J7" s="281" t="s">
        <v>3</v>
      </c>
      <c r="K7" s="281"/>
      <c r="L7" s="281"/>
      <c r="M7" s="217" t="s">
        <v>11</v>
      </c>
      <c r="N7" s="217" t="s">
        <v>12</v>
      </c>
      <c r="O7" s="217" t="s">
        <v>65</v>
      </c>
    </row>
    <row r="8" spans="1:15" s="1" customFormat="1" ht="21.75" customHeight="1" x14ac:dyDescent="0.2">
      <c r="A8" s="218"/>
      <c r="B8" s="218"/>
      <c r="C8" s="281" t="s">
        <v>4</v>
      </c>
      <c r="D8" s="282" t="s">
        <v>5</v>
      </c>
      <c r="E8" s="282"/>
      <c r="F8" s="281" t="s">
        <v>4</v>
      </c>
      <c r="G8" s="283" t="s">
        <v>5</v>
      </c>
      <c r="H8" s="284"/>
      <c r="I8" s="285"/>
      <c r="J8" s="281" t="s">
        <v>4</v>
      </c>
      <c r="K8" s="282" t="s">
        <v>5</v>
      </c>
      <c r="L8" s="282"/>
      <c r="M8" s="218"/>
      <c r="N8" s="218"/>
      <c r="O8" s="218"/>
    </row>
    <row r="9" spans="1:15" s="1" customFormat="1" ht="114" x14ac:dyDescent="0.2">
      <c r="A9" s="219"/>
      <c r="B9" s="219"/>
      <c r="C9" s="281"/>
      <c r="D9" s="17" t="s">
        <v>6</v>
      </c>
      <c r="E9" s="17" t="s">
        <v>7</v>
      </c>
      <c r="F9" s="281"/>
      <c r="G9" s="17" t="s">
        <v>14</v>
      </c>
      <c r="H9" s="17" t="s">
        <v>8</v>
      </c>
      <c r="I9" s="17" t="s">
        <v>9</v>
      </c>
      <c r="J9" s="281"/>
      <c r="K9" s="17" t="s">
        <v>10</v>
      </c>
      <c r="L9" s="44" t="s">
        <v>185</v>
      </c>
      <c r="M9" s="219"/>
      <c r="N9" s="219"/>
      <c r="O9" s="219"/>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293" t="s">
        <v>62</v>
      </c>
      <c r="C34" s="293"/>
      <c r="D34" s="293"/>
      <c r="E34" s="293"/>
      <c r="F34" s="293"/>
      <c r="G34" s="293"/>
      <c r="H34" s="293"/>
      <c r="I34" s="293"/>
      <c r="J34" s="293"/>
      <c r="K34" s="293"/>
      <c r="L34" s="293"/>
      <c r="M34" s="293"/>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15" t="s">
        <v>127</v>
      </c>
      <c r="O1" s="215"/>
    </row>
    <row r="2" spans="1:15" x14ac:dyDescent="0.25">
      <c r="A2" s="2" t="s">
        <v>1</v>
      </c>
      <c r="B2" s="2"/>
      <c r="C2" s="2"/>
      <c r="D2" s="2"/>
      <c r="E2" s="2"/>
      <c r="F2" s="2"/>
      <c r="G2" s="2"/>
      <c r="H2" s="2"/>
      <c r="I2" s="2"/>
      <c r="J2" s="2"/>
      <c r="K2" s="2"/>
      <c r="L2" s="1"/>
    </row>
    <row r="3" spans="1:15" ht="15" customHeight="1" x14ac:dyDescent="0.25">
      <c r="A3" s="286" t="s">
        <v>71</v>
      </c>
      <c r="B3" s="286"/>
      <c r="C3" s="286"/>
      <c r="D3" s="286"/>
      <c r="E3" s="286"/>
      <c r="F3" s="286"/>
      <c r="G3" s="286"/>
      <c r="H3" s="294"/>
      <c r="I3" s="294"/>
      <c r="J3" s="2"/>
      <c r="K3" s="2"/>
      <c r="L3" s="1"/>
    </row>
    <row r="4" spans="1:15" ht="15" customHeight="1" x14ac:dyDescent="0.25">
      <c r="A4" s="286" t="s">
        <v>120</v>
      </c>
      <c r="B4" s="286"/>
      <c r="C4" s="286"/>
      <c r="D4" s="286"/>
      <c r="E4" s="286"/>
      <c r="F4" s="286"/>
      <c r="G4" s="286"/>
      <c r="H4" s="286"/>
      <c r="I4" s="286"/>
      <c r="J4" s="286"/>
      <c r="K4" s="286"/>
      <c r="L4" s="286"/>
      <c r="M4" s="286"/>
    </row>
    <row r="5" spans="1:15" ht="7.5" customHeight="1" x14ac:dyDescent="0.25">
      <c r="A5" s="2"/>
      <c r="B5" s="2"/>
      <c r="C5" s="2"/>
      <c r="D5" s="2"/>
      <c r="E5" s="2"/>
      <c r="F5" s="2"/>
      <c r="G5" s="2"/>
      <c r="H5" s="2"/>
      <c r="I5" s="2"/>
      <c r="J5" s="2"/>
      <c r="K5" s="2"/>
      <c r="L5" s="1"/>
    </row>
    <row r="6" spans="1:15" ht="60.75" customHeight="1" x14ac:dyDescent="0.25">
      <c r="A6" s="213" t="s">
        <v>206</v>
      </c>
      <c r="B6" s="213"/>
      <c r="C6" s="213"/>
      <c r="D6" s="213"/>
      <c r="E6" s="213"/>
      <c r="F6" s="213"/>
      <c r="G6" s="213"/>
      <c r="H6" s="213"/>
      <c r="I6" s="213"/>
      <c r="J6" s="213"/>
      <c r="K6" s="213"/>
      <c r="L6" s="213"/>
      <c r="M6" s="213"/>
      <c r="N6" s="213"/>
      <c r="O6" s="213"/>
    </row>
    <row r="7" spans="1:15" ht="7.5" customHeight="1" x14ac:dyDescent="0.25">
      <c r="C7" s="214"/>
      <c r="D7" s="214"/>
      <c r="E7" s="214"/>
      <c r="F7" s="214"/>
      <c r="G7" s="214"/>
      <c r="H7" s="214"/>
      <c r="I7" s="214"/>
      <c r="J7" s="214"/>
      <c r="K7" s="214"/>
      <c r="L7" s="214"/>
      <c r="M7" s="214"/>
    </row>
    <row r="8" spans="1:15" s="1" customFormat="1" ht="30.75" customHeight="1" x14ac:dyDescent="0.2">
      <c r="A8" s="217" t="s">
        <v>15</v>
      </c>
      <c r="B8" s="217" t="s">
        <v>180</v>
      </c>
      <c r="C8" s="281" t="s">
        <v>2</v>
      </c>
      <c r="D8" s="281"/>
      <c r="E8" s="281"/>
      <c r="F8" s="281" t="s">
        <v>13</v>
      </c>
      <c r="G8" s="281"/>
      <c r="H8" s="281"/>
      <c r="I8" s="281"/>
      <c r="J8" s="281" t="s">
        <v>3</v>
      </c>
      <c r="K8" s="281"/>
      <c r="L8" s="281"/>
      <c r="M8" s="217" t="s">
        <v>11</v>
      </c>
      <c r="N8" s="217" t="s">
        <v>12</v>
      </c>
      <c r="O8" s="217" t="s">
        <v>65</v>
      </c>
    </row>
    <row r="9" spans="1:15" s="1" customFormat="1" ht="21.75" customHeight="1" x14ac:dyDescent="0.2">
      <c r="A9" s="218"/>
      <c r="B9" s="218"/>
      <c r="C9" s="281" t="s">
        <v>4</v>
      </c>
      <c r="D9" s="282" t="s">
        <v>5</v>
      </c>
      <c r="E9" s="282"/>
      <c r="F9" s="281" t="s">
        <v>4</v>
      </c>
      <c r="G9" s="283" t="s">
        <v>5</v>
      </c>
      <c r="H9" s="284"/>
      <c r="I9" s="285"/>
      <c r="J9" s="281" t="s">
        <v>4</v>
      </c>
      <c r="K9" s="282" t="s">
        <v>5</v>
      </c>
      <c r="L9" s="282"/>
      <c r="M9" s="218"/>
      <c r="N9" s="218"/>
      <c r="O9" s="218"/>
    </row>
    <row r="10" spans="1:15" s="1" customFormat="1" ht="114" x14ac:dyDescent="0.2">
      <c r="A10" s="219"/>
      <c r="B10" s="219"/>
      <c r="C10" s="281"/>
      <c r="D10" s="17" t="s">
        <v>6</v>
      </c>
      <c r="E10" s="17" t="s">
        <v>7</v>
      </c>
      <c r="F10" s="281"/>
      <c r="G10" s="17" t="s">
        <v>14</v>
      </c>
      <c r="H10" s="17" t="s">
        <v>8</v>
      </c>
      <c r="I10" s="17" t="s">
        <v>9</v>
      </c>
      <c r="J10" s="281"/>
      <c r="K10" s="17" t="s">
        <v>10</v>
      </c>
      <c r="L10" s="44" t="s">
        <v>185</v>
      </c>
      <c r="M10" s="219"/>
      <c r="N10" s="219"/>
      <c r="O10" s="219"/>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16" workbookViewId="0">
      <selection activeCell="F17" sqref="F17"/>
    </sheetView>
  </sheetViews>
  <sheetFormatPr defaultRowHeight="15.75" x14ac:dyDescent="0.25"/>
  <cols>
    <col min="1" max="1" width="3.28515625" style="139" bestFit="1" customWidth="1"/>
    <col min="2" max="2" width="9" style="138" customWidth="1"/>
    <col min="3" max="4" width="6.140625" style="138" customWidth="1"/>
    <col min="5" max="5" width="5.140625" style="138" customWidth="1"/>
    <col min="6" max="36" width="5.5703125" style="138" customWidth="1"/>
    <col min="37" max="16384" width="9.140625" style="129"/>
  </cols>
  <sheetData>
    <row r="1" spans="1:36" x14ac:dyDescent="0.25">
      <c r="AH1" s="298" t="s">
        <v>433</v>
      </c>
      <c r="AI1" s="298"/>
      <c r="AJ1" s="298"/>
    </row>
    <row r="2" spans="1:36" x14ac:dyDescent="0.25">
      <c r="AH2" s="168"/>
      <c r="AI2" s="168"/>
      <c r="AJ2" s="168"/>
    </row>
    <row r="3" spans="1:36" s="131" customFormat="1" x14ac:dyDescent="0.25">
      <c r="A3" s="299" t="s">
        <v>371</v>
      </c>
      <c r="B3" s="299"/>
      <c r="C3" s="299"/>
      <c r="D3" s="299"/>
      <c r="E3" s="299"/>
      <c r="F3" s="299"/>
      <c r="G3" s="299"/>
      <c r="H3" s="299"/>
      <c r="I3" s="299"/>
      <c r="J3" s="141"/>
      <c r="K3" s="148"/>
      <c r="L3" s="148"/>
      <c r="M3" s="149"/>
      <c r="N3" s="169"/>
      <c r="O3" s="169"/>
      <c r="P3" s="169"/>
      <c r="Q3" s="149"/>
      <c r="R3" s="149"/>
      <c r="S3" s="149"/>
      <c r="T3" s="149"/>
      <c r="U3" s="138"/>
      <c r="V3" s="149"/>
      <c r="W3" s="149"/>
      <c r="X3" s="149"/>
      <c r="Y3" s="149"/>
      <c r="Z3" s="149"/>
      <c r="AA3" s="149"/>
      <c r="AB3" s="299" t="s">
        <v>410</v>
      </c>
      <c r="AC3" s="299"/>
      <c r="AD3" s="299"/>
      <c r="AE3" s="299"/>
      <c r="AF3" s="299"/>
      <c r="AG3" s="299"/>
      <c r="AH3" s="299"/>
      <c r="AI3" s="299"/>
      <c r="AJ3" s="299"/>
    </row>
    <row r="4" spans="1:36" s="131" customFormat="1" x14ac:dyDescent="0.25">
      <c r="A4" s="300" t="s">
        <v>439</v>
      </c>
      <c r="B4" s="300"/>
      <c r="C4" s="300"/>
      <c r="D4" s="300"/>
      <c r="E4" s="300"/>
      <c r="F4" s="300"/>
      <c r="G4" s="300"/>
      <c r="H4" s="300"/>
      <c r="I4" s="300"/>
      <c r="J4" s="147"/>
      <c r="K4" s="148"/>
      <c r="L4" s="148"/>
      <c r="M4" s="150"/>
      <c r="N4" s="149"/>
      <c r="O4" s="149"/>
      <c r="P4" s="149"/>
      <c r="Q4" s="149"/>
      <c r="R4" s="149"/>
      <c r="S4" s="149"/>
      <c r="T4" s="149"/>
      <c r="U4" s="149"/>
      <c r="V4" s="149"/>
      <c r="W4" s="149"/>
      <c r="X4" s="149"/>
      <c r="Y4" s="149"/>
      <c r="Z4" s="149"/>
      <c r="AA4" s="149"/>
      <c r="AB4" s="301" t="s">
        <v>411</v>
      </c>
      <c r="AC4" s="301"/>
      <c r="AD4" s="301"/>
      <c r="AE4" s="301"/>
      <c r="AF4" s="301"/>
      <c r="AG4" s="301"/>
      <c r="AH4" s="301"/>
      <c r="AI4" s="301"/>
      <c r="AJ4" s="301"/>
    </row>
    <row r="5" spans="1:36" s="131" customFormat="1" x14ac:dyDescent="0.25">
      <c r="A5" s="140"/>
      <c r="B5" s="140"/>
      <c r="C5" s="140"/>
      <c r="D5" s="140"/>
      <c r="E5" s="140"/>
      <c r="F5" s="140"/>
      <c r="G5" s="140"/>
      <c r="H5" s="140"/>
      <c r="I5" s="140"/>
      <c r="J5" s="147"/>
      <c r="K5" s="148"/>
      <c r="L5" s="148"/>
      <c r="M5" s="150"/>
      <c r="N5" s="149"/>
      <c r="O5" s="149"/>
      <c r="P5" s="149"/>
      <c r="Q5" s="149"/>
      <c r="R5" s="149"/>
      <c r="S5" s="149"/>
      <c r="T5" s="149"/>
      <c r="U5" s="149"/>
      <c r="V5" s="149"/>
      <c r="W5" s="149"/>
      <c r="X5" s="149"/>
      <c r="Y5" s="149"/>
      <c r="Z5" s="149"/>
      <c r="AA5" s="149"/>
      <c r="AB5" s="153"/>
      <c r="AC5" s="153"/>
      <c r="AD5" s="153"/>
      <c r="AE5" s="153"/>
      <c r="AF5" s="153"/>
      <c r="AG5" s="153"/>
      <c r="AH5" s="153"/>
      <c r="AI5" s="153"/>
      <c r="AJ5" s="153"/>
    </row>
    <row r="6" spans="1:36" s="131" customFormat="1" x14ac:dyDescent="0.25">
      <c r="A6" s="141"/>
      <c r="B6" s="141"/>
      <c r="C6" s="141"/>
      <c r="D6" s="141"/>
      <c r="E6" s="141"/>
      <c r="F6" s="141"/>
      <c r="G6" s="141"/>
      <c r="H6" s="141"/>
      <c r="I6" s="141"/>
      <c r="J6" s="147"/>
      <c r="K6" s="148"/>
      <c r="L6" s="148"/>
      <c r="M6" s="150"/>
      <c r="N6" s="149"/>
      <c r="O6" s="149"/>
      <c r="P6" s="149"/>
      <c r="Q6" s="149"/>
      <c r="R6" s="149"/>
      <c r="S6" s="149"/>
      <c r="T6" s="149"/>
      <c r="U6" s="149"/>
      <c r="V6" s="149"/>
      <c r="W6" s="149"/>
      <c r="X6" s="149"/>
      <c r="Y6" s="149"/>
      <c r="Z6" s="149"/>
      <c r="AA6" s="149"/>
      <c r="AB6" s="149"/>
      <c r="AC6" s="149"/>
      <c r="AD6" s="149"/>
      <c r="AE6" s="149"/>
      <c r="AF6" s="149"/>
      <c r="AG6" s="149"/>
      <c r="AH6" s="149"/>
      <c r="AI6" s="149"/>
      <c r="AJ6" s="149"/>
    </row>
    <row r="7" spans="1:36" ht="45" customHeight="1" x14ac:dyDescent="0.3">
      <c r="A7" s="297" t="s">
        <v>463</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row>
    <row r="8" spans="1:36" x14ac:dyDescent="0.25">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row>
    <row r="9" spans="1:36" x14ac:dyDescent="0.25">
      <c r="A9" s="302" t="s">
        <v>412</v>
      </c>
      <c r="B9" s="305" t="s">
        <v>59</v>
      </c>
      <c r="C9" s="306" t="s">
        <v>413</v>
      </c>
      <c r="D9" s="305" t="s">
        <v>414</v>
      </c>
      <c r="E9" s="309" t="s">
        <v>153</v>
      </c>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row>
    <row r="10" spans="1:36" ht="54" customHeight="1" x14ac:dyDescent="0.25">
      <c r="A10" s="303"/>
      <c r="B10" s="305"/>
      <c r="C10" s="307"/>
      <c r="D10" s="305"/>
      <c r="E10" s="310" t="s">
        <v>129</v>
      </c>
      <c r="F10" s="310"/>
      <c r="G10" s="310"/>
      <c r="H10" s="310"/>
      <c r="I10" s="311" t="s">
        <v>434</v>
      </c>
      <c r="J10" s="312"/>
      <c r="K10" s="312"/>
      <c r="L10" s="310" t="s">
        <v>435</v>
      </c>
      <c r="M10" s="310"/>
      <c r="N10" s="310"/>
      <c r="O10" s="310"/>
      <c r="P10" s="310" t="s">
        <v>175</v>
      </c>
      <c r="Q10" s="310"/>
      <c r="R10" s="310" t="s">
        <v>130</v>
      </c>
      <c r="S10" s="310"/>
      <c r="T10" s="310"/>
      <c r="U10" s="310"/>
      <c r="V10" s="310" t="s">
        <v>436</v>
      </c>
      <c r="W10" s="310"/>
      <c r="X10" s="310"/>
      <c r="Y10" s="310" t="s">
        <v>437</v>
      </c>
      <c r="Z10" s="310"/>
      <c r="AA10" s="310"/>
      <c r="AB10" s="310"/>
      <c r="AC10" s="310" t="s">
        <v>165</v>
      </c>
      <c r="AD10" s="310"/>
      <c r="AE10" s="310"/>
      <c r="AF10" s="310"/>
      <c r="AG10" s="310" t="s">
        <v>131</v>
      </c>
      <c r="AH10" s="310"/>
      <c r="AI10" s="310"/>
      <c r="AJ10" s="310"/>
    </row>
    <row r="11" spans="1:36" ht="171" customHeight="1" x14ac:dyDescent="0.25">
      <c r="A11" s="304"/>
      <c r="B11" s="305"/>
      <c r="C11" s="308"/>
      <c r="D11" s="305"/>
      <c r="E11" s="171" t="s">
        <v>132</v>
      </c>
      <c r="F11" s="171" t="s">
        <v>133</v>
      </c>
      <c r="G11" s="171" t="s">
        <v>134</v>
      </c>
      <c r="H11" s="171" t="s">
        <v>135</v>
      </c>
      <c r="I11" s="171" t="s">
        <v>155</v>
      </c>
      <c r="J11" s="171" t="s">
        <v>156</v>
      </c>
      <c r="K11" s="171" t="s">
        <v>157</v>
      </c>
      <c r="L11" s="171" t="s">
        <v>150</v>
      </c>
      <c r="M11" s="171" t="s">
        <v>136</v>
      </c>
      <c r="N11" s="171" t="s">
        <v>151</v>
      </c>
      <c r="O11" s="171" t="s">
        <v>152</v>
      </c>
      <c r="P11" s="171" t="s">
        <v>159</v>
      </c>
      <c r="Q11" s="171" t="s">
        <v>160</v>
      </c>
      <c r="R11" s="171" t="s">
        <v>137</v>
      </c>
      <c r="S11" s="171" t="s">
        <v>138</v>
      </c>
      <c r="T11" s="171" t="s">
        <v>139</v>
      </c>
      <c r="U11" s="171" t="s">
        <v>140</v>
      </c>
      <c r="V11" s="171" t="s">
        <v>161</v>
      </c>
      <c r="W11" s="156" t="s">
        <v>162</v>
      </c>
      <c r="X11" s="156" t="s">
        <v>164</v>
      </c>
      <c r="Y11" s="171" t="s">
        <v>438</v>
      </c>
      <c r="Z11" s="171" t="s">
        <v>142</v>
      </c>
      <c r="AA11" s="171" t="s">
        <v>143</v>
      </c>
      <c r="AB11" s="171" t="s">
        <v>144</v>
      </c>
      <c r="AC11" s="156" t="s">
        <v>166</v>
      </c>
      <c r="AD11" s="171" t="s">
        <v>167</v>
      </c>
      <c r="AE11" s="171" t="s">
        <v>168</v>
      </c>
      <c r="AF11" s="171" t="s">
        <v>169</v>
      </c>
      <c r="AG11" s="171" t="s">
        <v>145</v>
      </c>
      <c r="AH11" s="171" t="s">
        <v>146</v>
      </c>
      <c r="AI11" s="171" t="s">
        <v>147</v>
      </c>
      <c r="AJ11" s="171" t="s">
        <v>148</v>
      </c>
    </row>
    <row r="12" spans="1:36" s="138" customFormat="1" x14ac:dyDescent="0.25">
      <c r="A12" s="167" t="s">
        <v>44</v>
      </c>
      <c r="B12" s="167" t="s">
        <v>56</v>
      </c>
      <c r="C12" s="167" t="s">
        <v>171</v>
      </c>
      <c r="D12" s="167" t="s">
        <v>424</v>
      </c>
      <c r="E12" s="167">
        <v>1</v>
      </c>
      <c r="F12" s="167">
        <v>2</v>
      </c>
      <c r="G12" s="167">
        <v>3</v>
      </c>
      <c r="H12" s="167">
        <v>4</v>
      </c>
      <c r="I12" s="167">
        <v>5</v>
      </c>
      <c r="J12" s="167">
        <v>6</v>
      </c>
      <c r="K12" s="167">
        <v>7</v>
      </c>
      <c r="L12" s="167">
        <v>8</v>
      </c>
      <c r="M12" s="167">
        <v>9</v>
      </c>
      <c r="N12" s="167">
        <v>10</v>
      </c>
      <c r="O12" s="167">
        <v>11</v>
      </c>
      <c r="P12" s="167">
        <v>12</v>
      </c>
      <c r="Q12" s="167">
        <v>13</v>
      </c>
      <c r="R12" s="167">
        <v>14</v>
      </c>
      <c r="S12" s="167">
        <v>15</v>
      </c>
      <c r="T12" s="167">
        <v>16</v>
      </c>
      <c r="U12" s="167">
        <v>17</v>
      </c>
      <c r="V12" s="167">
        <v>18</v>
      </c>
      <c r="W12" s="167">
        <v>19</v>
      </c>
      <c r="X12" s="167">
        <v>20</v>
      </c>
      <c r="Y12" s="167">
        <v>21</v>
      </c>
      <c r="Z12" s="167">
        <v>22</v>
      </c>
      <c r="AA12" s="167">
        <v>23</v>
      </c>
      <c r="AB12" s="167">
        <v>24</v>
      </c>
      <c r="AC12" s="167">
        <v>25</v>
      </c>
      <c r="AD12" s="167">
        <v>26</v>
      </c>
      <c r="AE12" s="167">
        <v>27</v>
      </c>
      <c r="AF12" s="167">
        <v>28</v>
      </c>
      <c r="AG12" s="167">
        <v>29</v>
      </c>
      <c r="AH12" s="167">
        <v>30</v>
      </c>
      <c r="AI12" s="167">
        <v>31</v>
      </c>
      <c r="AJ12" s="167">
        <v>32</v>
      </c>
    </row>
    <row r="13" spans="1:36" x14ac:dyDescent="0.25">
      <c r="A13" s="172"/>
      <c r="B13" s="175" t="s">
        <v>170</v>
      </c>
      <c r="C13" s="191">
        <f>'Bieu 1A'!C36</f>
        <v>4580</v>
      </c>
      <c r="D13" s="173">
        <v>232</v>
      </c>
      <c r="E13" s="173">
        <v>154</v>
      </c>
      <c r="F13" s="173">
        <v>78</v>
      </c>
      <c r="G13" s="173">
        <v>0</v>
      </c>
      <c r="H13" s="161">
        <v>0</v>
      </c>
      <c r="I13" s="173">
        <v>186</v>
      </c>
      <c r="J13" s="173">
        <v>46</v>
      </c>
      <c r="K13" s="161">
        <v>0</v>
      </c>
      <c r="L13" s="173">
        <v>188</v>
      </c>
      <c r="M13" s="173">
        <v>44</v>
      </c>
      <c r="N13" s="173">
        <v>0</v>
      </c>
      <c r="O13" s="161">
        <v>0</v>
      </c>
      <c r="P13" s="173">
        <v>229</v>
      </c>
      <c r="Q13" s="173">
        <v>3</v>
      </c>
      <c r="R13" s="173">
        <v>46</v>
      </c>
      <c r="S13" s="173">
        <v>185</v>
      </c>
      <c r="T13" s="161">
        <v>1</v>
      </c>
      <c r="U13" s="161">
        <v>0</v>
      </c>
      <c r="V13" s="173">
        <v>229</v>
      </c>
      <c r="W13" s="173">
        <v>3</v>
      </c>
      <c r="X13" s="161">
        <v>0</v>
      </c>
      <c r="Y13" s="173">
        <v>182</v>
      </c>
      <c r="Z13" s="173">
        <v>50</v>
      </c>
      <c r="AA13" s="161">
        <v>0</v>
      </c>
      <c r="AB13" s="161">
        <v>0</v>
      </c>
      <c r="AC13" s="173">
        <v>192</v>
      </c>
      <c r="AD13" s="173">
        <v>40</v>
      </c>
      <c r="AE13" s="173">
        <v>0</v>
      </c>
      <c r="AF13" s="173">
        <v>0</v>
      </c>
      <c r="AG13" s="173">
        <v>174</v>
      </c>
      <c r="AH13" s="173">
        <v>53</v>
      </c>
      <c r="AI13" s="173">
        <v>5</v>
      </c>
      <c r="AJ13" s="161">
        <v>0</v>
      </c>
    </row>
    <row r="14" spans="1:36" x14ac:dyDescent="0.25">
      <c r="A14" s="172"/>
      <c r="B14" s="175" t="s">
        <v>427</v>
      </c>
      <c r="C14" s="295"/>
      <c r="D14" s="296"/>
      <c r="E14" s="174">
        <f t="shared" ref="E14:AD14" si="0">E13/$D$13*100</f>
        <v>66.379310344827587</v>
      </c>
      <c r="F14" s="174">
        <f t="shared" si="0"/>
        <v>33.620689655172413</v>
      </c>
      <c r="G14" s="174">
        <f t="shared" si="0"/>
        <v>0</v>
      </c>
      <c r="H14" s="162">
        <f t="shared" si="0"/>
        <v>0</v>
      </c>
      <c r="I14" s="174">
        <f t="shared" si="0"/>
        <v>80.172413793103445</v>
      </c>
      <c r="J14" s="174">
        <f t="shared" si="0"/>
        <v>19.827586206896552</v>
      </c>
      <c r="K14" s="162">
        <f t="shared" si="0"/>
        <v>0</v>
      </c>
      <c r="L14" s="174">
        <f t="shared" si="0"/>
        <v>81.034482758620683</v>
      </c>
      <c r="M14" s="174">
        <f t="shared" si="0"/>
        <v>18.96551724137931</v>
      </c>
      <c r="N14" s="174">
        <f t="shared" si="0"/>
        <v>0</v>
      </c>
      <c r="O14" s="162">
        <f t="shared" si="0"/>
        <v>0</v>
      </c>
      <c r="P14" s="174">
        <f t="shared" si="0"/>
        <v>98.706896551724128</v>
      </c>
      <c r="Q14" s="174">
        <f t="shared" si="0"/>
        <v>1.2931034482758621</v>
      </c>
      <c r="R14" s="174">
        <f t="shared" si="0"/>
        <v>19.827586206896552</v>
      </c>
      <c r="S14" s="174">
        <f t="shared" si="0"/>
        <v>79.741379310344826</v>
      </c>
      <c r="T14" s="162">
        <f t="shared" si="0"/>
        <v>0.43103448275862066</v>
      </c>
      <c r="U14" s="162">
        <f t="shared" si="0"/>
        <v>0</v>
      </c>
      <c r="V14" s="174">
        <f t="shared" si="0"/>
        <v>98.706896551724128</v>
      </c>
      <c r="W14" s="174">
        <f t="shared" si="0"/>
        <v>1.2931034482758621</v>
      </c>
      <c r="X14" s="162">
        <f t="shared" si="0"/>
        <v>0</v>
      </c>
      <c r="Y14" s="174">
        <f t="shared" si="0"/>
        <v>78.448275862068968</v>
      </c>
      <c r="Z14" s="174">
        <f t="shared" si="0"/>
        <v>21.551724137931032</v>
      </c>
      <c r="AA14" s="162">
        <f t="shared" si="0"/>
        <v>0</v>
      </c>
      <c r="AB14" s="162">
        <f t="shared" si="0"/>
        <v>0</v>
      </c>
      <c r="AC14" s="174">
        <f t="shared" si="0"/>
        <v>82.758620689655174</v>
      </c>
      <c r="AD14" s="174">
        <f t="shared" si="0"/>
        <v>17.241379310344829</v>
      </c>
      <c r="AE14" s="174">
        <f>AE12/$D$13*100</f>
        <v>11.637931034482758</v>
      </c>
      <c r="AF14" s="174">
        <f>AF13/$D$13*100</f>
        <v>0</v>
      </c>
      <c r="AG14" s="174">
        <f>AG13/$D$13*100</f>
        <v>75</v>
      </c>
      <c r="AH14" s="174">
        <f>AH13/$D$13*100</f>
        <v>22.844827586206897</v>
      </c>
      <c r="AI14" s="174">
        <f>AI13/$D$13*100</f>
        <v>2.1551724137931036</v>
      </c>
      <c r="AJ14" s="162">
        <f>AJ13/$D$13*100</f>
        <v>0</v>
      </c>
    </row>
    <row r="16" spans="1:36" x14ac:dyDescent="0.25">
      <c r="A16" s="138"/>
      <c r="AC16" s="301" t="s">
        <v>374</v>
      </c>
      <c r="AD16" s="301"/>
      <c r="AE16" s="301"/>
      <c r="AF16" s="301"/>
      <c r="AG16" s="301"/>
      <c r="AH16" s="301"/>
      <c r="AI16" s="301"/>
    </row>
    <row r="17" spans="1:35" x14ac:dyDescent="0.25">
      <c r="A17" s="138"/>
      <c r="AC17" s="298"/>
      <c r="AD17" s="298"/>
      <c r="AE17" s="298"/>
      <c r="AF17" s="298"/>
      <c r="AG17" s="298"/>
      <c r="AH17" s="298"/>
      <c r="AI17" s="298"/>
    </row>
    <row r="22" spans="1:35" x14ac:dyDescent="0.25">
      <c r="AE22" s="301" t="s">
        <v>400</v>
      </c>
      <c r="AF22" s="301"/>
      <c r="AG22" s="301"/>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topLeftCell="A22" zoomScaleNormal="100" workbookViewId="0">
      <selection activeCell="Y11" sqref="Y11"/>
    </sheetView>
  </sheetViews>
  <sheetFormatPr defaultRowHeight="15.75" x14ac:dyDescent="0.25"/>
  <cols>
    <col min="1" max="1" width="4.140625" style="139" customWidth="1"/>
    <col min="2" max="2" width="18.42578125" style="129" customWidth="1"/>
    <col min="3" max="3" width="4.5703125" style="146" customWidth="1"/>
    <col min="4" max="4" width="5" style="138" customWidth="1"/>
    <col min="5" max="24" width="5.140625" style="138" customWidth="1"/>
    <col min="25" max="16384" width="9.140625" style="129"/>
  </cols>
  <sheetData>
    <row r="1" spans="1:24" x14ac:dyDescent="0.25">
      <c r="V1" s="298" t="s">
        <v>409</v>
      </c>
      <c r="W1" s="298"/>
      <c r="X1" s="298"/>
    </row>
    <row r="3" spans="1:24" s="131" customFormat="1" x14ac:dyDescent="0.25">
      <c r="A3" s="324" t="s">
        <v>371</v>
      </c>
      <c r="B3" s="324"/>
      <c r="C3" s="324"/>
      <c r="D3" s="324"/>
      <c r="E3" s="324"/>
      <c r="F3" s="324"/>
      <c r="G3" s="147"/>
      <c r="H3" s="147"/>
      <c r="I3" s="147"/>
      <c r="J3" s="141"/>
      <c r="K3" s="148"/>
      <c r="L3" s="148"/>
      <c r="M3" s="149"/>
      <c r="N3" s="299" t="s">
        <v>410</v>
      </c>
      <c r="O3" s="299"/>
      <c r="P3" s="299"/>
      <c r="Q3" s="299"/>
      <c r="R3" s="299"/>
      <c r="S3" s="299"/>
      <c r="T3" s="299"/>
      <c r="U3" s="299"/>
      <c r="V3" s="299"/>
      <c r="W3" s="299"/>
      <c r="X3" s="299"/>
    </row>
    <row r="4" spans="1:24" s="131" customFormat="1" x14ac:dyDescent="0.25">
      <c r="A4" s="325" t="s">
        <v>429</v>
      </c>
      <c r="B4" s="325"/>
      <c r="C4" s="325"/>
      <c r="D4" s="325"/>
      <c r="E4" s="325"/>
      <c r="F4" s="325"/>
      <c r="G4" s="147"/>
      <c r="H4" s="147"/>
      <c r="I4" s="147"/>
      <c r="J4" s="147"/>
      <c r="K4" s="148"/>
      <c r="L4" s="148"/>
      <c r="M4" s="150"/>
      <c r="N4" s="149"/>
      <c r="O4" s="149"/>
      <c r="P4" s="149"/>
      <c r="Q4" s="151" t="s">
        <v>411</v>
      </c>
      <c r="R4" s="151"/>
      <c r="S4" s="151"/>
      <c r="T4" s="151"/>
      <c r="U4" s="151"/>
      <c r="V4" s="151"/>
      <c r="W4" s="151"/>
      <c r="X4" s="151"/>
    </row>
    <row r="5" spans="1:24" s="131" customFormat="1" x14ac:dyDescent="0.25">
      <c r="A5" s="140"/>
      <c r="B5" s="132"/>
      <c r="C5" s="152"/>
      <c r="D5" s="140"/>
      <c r="E5" s="140"/>
      <c r="F5" s="140"/>
      <c r="G5" s="147"/>
      <c r="H5" s="147"/>
      <c r="I5" s="147"/>
      <c r="J5" s="147"/>
      <c r="K5" s="148"/>
      <c r="L5" s="148"/>
      <c r="M5" s="150"/>
      <c r="N5" s="149"/>
      <c r="O5" s="149"/>
      <c r="P5" s="149"/>
      <c r="Q5" s="153"/>
      <c r="R5" s="153"/>
      <c r="S5" s="153"/>
      <c r="T5" s="153"/>
      <c r="U5" s="153"/>
      <c r="V5" s="153"/>
      <c r="W5" s="153"/>
      <c r="X5" s="153"/>
    </row>
    <row r="6" spans="1:24" s="131" customFormat="1" x14ac:dyDescent="0.25">
      <c r="A6" s="141"/>
      <c r="B6" s="130"/>
      <c r="C6" s="154"/>
      <c r="D6" s="141"/>
      <c r="E6" s="141"/>
      <c r="F6" s="141"/>
      <c r="G6" s="141"/>
      <c r="H6" s="141"/>
      <c r="I6" s="141"/>
      <c r="J6" s="147"/>
      <c r="K6" s="148"/>
      <c r="L6" s="148"/>
      <c r="M6" s="150"/>
      <c r="N6" s="149"/>
      <c r="O6" s="149"/>
      <c r="P6" s="149"/>
      <c r="Q6" s="149"/>
      <c r="R6" s="149"/>
      <c r="S6" s="149"/>
      <c r="T6" s="149"/>
      <c r="U6" s="149"/>
      <c r="V6" s="149"/>
      <c r="W6" s="149"/>
      <c r="X6" s="149"/>
    </row>
    <row r="7" spans="1:24" ht="57" customHeight="1" x14ac:dyDescent="0.25">
      <c r="A7" s="326" t="s">
        <v>464</v>
      </c>
      <c r="B7" s="326"/>
      <c r="C7" s="326"/>
      <c r="D7" s="326"/>
      <c r="E7" s="326"/>
      <c r="F7" s="326"/>
      <c r="G7" s="326"/>
      <c r="H7" s="326"/>
      <c r="I7" s="326"/>
      <c r="J7" s="326"/>
      <c r="K7" s="326"/>
      <c r="L7" s="326"/>
      <c r="M7" s="326"/>
      <c r="N7" s="326"/>
      <c r="O7" s="326"/>
      <c r="P7" s="326"/>
      <c r="Q7" s="326"/>
      <c r="R7" s="326"/>
      <c r="S7" s="326"/>
      <c r="T7" s="326"/>
      <c r="U7" s="326"/>
      <c r="V7" s="326"/>
      <c r="W7" s="326"/>
      <c r="X7" s="326"/>
    </row>
    <row r="8" spans="1:24" x14ac:dyDescent="0.25">
      <c r="A8" s="142"/>
      <c r="B8" s="133"/>
      <c r="C8" s="155"/>
      <c r="D8" s="142"/>
      <c r="E8" s="142"/>
      <c r="F8" s="142"/>
      <c r="G8" s="142"/>
      <c r="H8" s="142"/>
      <c r="I8" s="142"/>
      <c r="J8" s="142"/>
      <c r="K8" s="142"/>
      <c r="L8" s="142"/>
      <c r="M8" s="142"/>
      <c r="N8" s="142"/>
      <c r="O8" s="142"/>
      <c r="P8" s="142"/>
      <c r="Q8" s="142"/>
      <c r="R8" s="142"/>
      <c r="S8" s="142"/>
      <c r="T8" s="142"/>
      <c r="U8" s="142"/>
      <c r="V8" s="142"/>
      <c r="W8" s="142"/>
      <c r="X8" s="142"/>
    </row>
    <row r="9" spans="1:24" ht="15.75" customHeight="1" x14ac:dyDescent="0.25">
      <c r="A9" s="316" t="s">
        <v>412</v>
      </c>
      <c r="B9" s="317" t="s">
        <v>59</v>
      </c>
      <c r="C9" s="320" t="s">
        <v>413</v>
      </c>
      <c r="D9" s="316" t="s">
        <v>414</v>
      </c>
      <c r="E9" s="323" t="s">
        <v>153</v>
      </c>
      <c r="F9" s="323"/>
      <c r="G9" s="323"/>
      <c r="H9" s="323"/>
      <c r="I9" s="323"/>
      <c r="J9" s="323"/>
      <c r="K9" s="323"/>
      <c r="L9" s="323"/>
      <c r="M9" s="323"/>
      <c r="N9" s="323"/>
      <c r="O9" s="323"/>
      <c r="P9" s="323"/>
      <c r="Q9" s="323"/>
      <c r="R9" s="323"/>
      <c r="S9" s="323"/>
      <c r="T9" s="323"/>
      <c r="U9" s="323"/>
      <c r="V9" s="323"/>
      <c r="W9" s="323"/>
      <c r="X9" s="323"/>
    </row>
    <row r="10" spans="1:24" ht="33.75" customHeight="1" x14ac:dyDescent="0.25">
      <c r="A10" s="316"/>
      <c r="B10" s="318"/>
      <c r="C10" s="321"/>
      <c r="D10" s="316"/>
      <c r="E10" s="316" t="s">
        <v>415</v>
      </c>
      <c r="F10" s="316"/>
      <c r="G10" s="316"/>
      <c r="H10" s="316"/>
      <c r="I10" s="316" t="s">
        <v>416</v>
      </c>
      <c r="J10" s="316"/>
      <c r="K10" s="316"/>
      <c r="L10" s="316"/>
      <c r="M10" s="316" t="s">
        <v>130</v>
      </c>
      <c r="N10" s="316"/>
      <c r="O10" s="316"/>
      <c r="P10" s="316"/>
      <c r="Q10" s="316" t="s">
        <v>417</v>
      </c>
      <c r="R10" s="316"/>
      <c r="S10" s="316"/>
      <c r="T10" s="316"/>
      <c r="U10" s="316" t="s">
        <v>418</v>
      </c>
      <c r="V10" s="316"/>
      <c r="W10" s="316"/>
      <c r="X10" s="316"/>
    </row>
    <row r="11" spans="1:24" ht="156" customHeight="1" x14ac:dyDescent="0.25">
      <c r="A11" s="316"/>
      <c r="B11" s="319"/>
      <c r="C11" s="322"/>
      <c r="D11" s="316"/>
      <c r="E11" s="156" t="s">
        <v>132</v>
      </c>
      <c r="F11" s="156" t="s">
        <v>419</v>
      </c>
      <c r="G11" s="156" t="s">
        <v>134</v>
      </c>
      <c r="H11" s="156" t="s">
        <v>135</v>
      </c>
      <c r="I11" s="156" t="s">
        <v>150</v>
      </c>
      <c r="J11" s="156" t="s">
        <v>136</v>
      </c>
      <c r="K11" s="156" t="s">
        <v>420</v>
      </c>
      <c r="L11" s="156" t="s">
        <v>152</v>
      </c>
      <c r="M11" s="156" t="s">
        <v>137</v>
      </c>
      <c r="N11" s="156" t="s">
        <v>138</v>
      </c>
      <c r="O11" s="156" t="s">
        <v>421</v>
      </c>
      <c r="P11" s="156" t="s">
        <v>422</v>
      </c>
      <c r="Q11" s="156" t="s">
        <v>178</v>
      </c>
      <c r="R11" s="156" t="s">
        <v>179</v>
      </c>
      <c r="S11" s="156" t="s">
        <v>143</v>
      </c>
      <c r="T11" s="156" t="s">
        <v>144</v>
      </c>
      <c r="U11" s="156" t="s">
        <v>145</v>
      </c>
      <c r="V11" s="156" t="s">
        <v>146</v>
      </c>
      <c r="W11" s="156" t="s">
        <v>423</v>
      </c>
      <c r="X11" s="156" t="s">
        <v>148</v>
      </c>
    </row>
    <row r="12" spans="1:24" s="138" customFormat="1" x14ac:dyDescent="0.25">
      <c r="A12" s="137" t="s">
        <v>44</v>
      </c>
      <c r="B12" s="137" t="s">
        <v>56</v>
      </c>
      <c r="C12" s="137" t="s">
        <v>171</v>
      </c>
      <c r="D12" s="137" t="s">
        <v>424</v>
      </c>
      <c r="E12" s="137">
        <v>1</v>
      </c>
      <c r="F12" s="137">
        <v>2</v>
      </c>
      <c r="G12" s="137">
        <v>3</v>
      </c>
      <c r="H12" s="137">
        <v>4</v>
      </c>
      <c r="I12" s="137">
        <v>5</v>
      </c>
      <c r="J12" s="137">
        <v>6</v>
      </c>
      <c r="K12" s="137">
        <v>7</v>
      </c>
      <c r="L12" s="137">
        <v>8</v>
      </c>
      <c r="M12" s="137">
        <v>9</v>
      </c>
      <c r="N12" s="137">
        <v>10</v>
      </c>
      <c r="O12" s="137">
        <v>11</v>
      </c>
      <c r="P12" s="137">
        <v>12</v>
      </c>
      <c r="Q12" s="137">
        <v>13</v>
      </c>
      <c r="R12" s="137">
        <v>14</v>
      </c>
      <c r="S12" s="137">
        <v>15</v>
      </c>
      <c r="T12" s="137">
        <v>16</v>
      </c>
      <c r="U12" s="137">
        <v>17</v>
      </c>
      <c r="V12" s="137">
        <v>18</v>
      </c>
      <c r="W12" s="137">
        <v>19</v>
      </c>
      <c r="X12" s="137">
        <v>20</v>
      </c>
    </row>
    <row r="13" spans="1:24" ht="24" x14ac:dyDescent="0.25">
      <c r="A13" s="143">
        <v>1</v>
      </c>
      <c r="B13" s="134" t="s">
        <v>430</v>
      </c>
      <c r="C13" s="327"/>
      <c r="D13" s="328"/>
      <c r="E13" s="328"/>
      <c r="F13" s="328"/>
      <c r="G13" s="328"/>
      <c r="H13" s="328"/>
      <c r="I13" s="328"/>
      <c r="J13" s="328"/>
      <c r="K13" s="328"/>
      <c r="L13" s="328"/>
      <c r="M13" s="328"/>
      <c r="N13" s="328"/>
      <c r="O13" s="328"/>
      <c r="P13" s="328"/>
      <c r="Q13" s="328"/>
      <c r="R13" s="328"/>
      <c r="S13" s="328"/>
      <c r="T13" s="328"/>
      <c r="U13" s="328"/>
      <c r="V13" s="328"/>
      <c r="W13" s="328"/>
      <c r="X13" s="329"/>
    </row>
    <row r="14" spans="1:24" x14ac:dyDescent="0.25">
      <c r="A14" s="144"/>
      <c r="B14" s="135" t="s">
        <v>170</v>
      </c>
      <c r="C14" s="157">
        <v>332</v>
      </c>
      <c r="D14" s="189">
        <v>33</v>
      </c>
      <c r="E14" s="181">
        <v>33</v>
      </c>
      <c r="F14" s="161">
        <v>0</v>
      </c>
      <c r="G14" s="161">
        <v>0</v>
      </c>
      <c r="H14" s="161">
        <v>0</v>
      </c>
      <c r="I14" s="181">
        <v>33</v>
      </c>
      <c r="J14" s="161">
        <v>0</v>
      </c>
      <c r="K14" s="161">
        <v>0</v>
      </c>
      <c r="L14" s="161">
        <v>0</v>
      </c>
      <c r="M14" s="179">
        <v>33</v>
      </c>
      <c r="N14" s="186">
        <v>0</v>
      </c>
      <c r="O14" s="161">
        <v>0</v>
      </c>
      <c r="P14" s="161">
        <v>0</v>
      </c>
      <c r="Q14" s="181">
        <v>33</v>
      </c>
      <c r="R14" s="161">
        <v>0</v>
      </c>
      <c r="S14" s="161">
        <v>0</v>
      </c>
      <c r="T14" s="161">
        <v>0</v>
      </c>
      <c r="U14" s="181">
        <v>30</v>
      </c>
      <c r="V14" s="158">
        <v>3</v>
      </c>
      <c r="W14" s="161">
        <v>0</v>
      </c>
      <c r="X14" s="161">
        <v>0</v>
      </c>
    </row>
    <row r="15" spans="1:24" x14ac:dyDescent="0.25">
      <c r="A15" s="143"/>
      <c r="B15" s="135" t="s">
        <v>425</v>
      </c>
      <c r="C15" s="330"/>
      <c r="D15" s="332"/>
      <c r="E15" s="182">
        <f t="shared" ref="E15:U15" si="0">E14/$D$14*100</f>
        <v>100</v>
      </c>
      <c r="F15" s="159">
        <f t="shared" si="0"/>
        <v>0</v>
      </c>
      <c r="G15" s="159">
        <f t="shared" si="0"/>
        <v>0</v>
      </c>
      <c r="H15" s="159">
        <f t="shared" si="0"/>
        <v>0</v>
      </c>
      <c r="I15" s="182">
        <f t="shared" si="0"/>
        <v>100</v>
      </c>
      <c r="J15" s="159">
        <f t="shared" si="0"/>
        <v>0</v>
      </c>
      <c r="K15" s="159">
        <f t="shared" si="0"/>
        <v>0</v>
      </c>
      <c r="L15" s="159">
        <f t="shared" si="0"/>
        <v>0</v>
      </c>
      <c r="M15" s="180">
        <f t="shared" si="0"/>
        <v>100</v>
      </c>
      <c r="N15" s="185">
        <f t="shared" si="0"/>
        <v>0</v>
      </c>
      <c r="O15" s="159">
        <f t="shared" si="0"/>
        <v>0</v>
      </c>
      <c r="P15" s="159">
        <f t="shared" si="0"/>
        <v>0</v>
      </c>
      <c r="Q15" s="182">
        <f t="shared" si="0"/>
        <v>100</v>
      </c>
      <c r="R15" s="159">
        <f t="shared" si="0"/>
        <v>0</v>
      </c>
      <c r="S15" s="159">
        <f t="shared" si="0"/>
        <v>0</v>
      </c>
      <c r="T15" s="159">
        <f t="shared" si="0"/>
        <v>0</v>
      </c>
      <c r="U15" s="182">
        <f t="shared" si="0"/>
        <v>90.909090909090907</v>
      </c>
      <c r="V15" s="159">
        <f>V14/$C$14*100</f>
        <v>0.90361445783132521</v>
      </c>
      <c r="W15" s="159">
        <f>W14/$D$14*100</f>
        <v>0</v>
      </c>
      <c r="X15" s="159">
        <f>X14/$D$14*100</f>
        <v>0</v>
      </c>
    </row>
    <row r="16" spans="1:24" ht="24" x14ac:dyDescent="0.25">
      <c r="A16" s="143">
        <v>2</v>
      </c>
      <c r="B16" s="134" t="s">
        <v>431</v>
      </c>
      <c r="C16" s="313"/>
      <c r="D16" s="314"/>
      <c r="E16" s="314"/>
      <c r="F16" s="314"/>
      <c r="G16" s="314"/>
      <c r="H16" s="314"/>
      <c r="I16" s="314"/>
      <c r="J16" s="314"/>
      <c r="K16" s="314"/>
      <c r="L16" s="314"/>
      <c r="M16" s="314"/>
      <c r="N16" s="314"/>
      <c r="O16" s="314"/>
      <c r="P16" s="314"/>
      <c r="Q16" s="314"/>
      <c r="R16" s="314"/>
      <c r="S16" s="314"/>
      <c r="T16" s="314"/>
      <c r="U16" s="314"/>
      <c r="V16" s="314"/>
      <c r="W16" s="314"/>
      <c r="X16" s="315"/>
    </row>
    <row r="17" spans="1:24" x14ac:dyDescent="0.25">
      <c r="A17" s="144"/>
      <c r="B17" s="135" t="s">
        <v>170</v>
      </c>
      <c r="C17" s="157">
        <v>444</v>
      </c>
      <c r="D17" s="189">
        <v>44</v>
      </c>
      <c r="E17" s="182">
        <v>40</v>
      </c>
      <c r="F17" s="159">
        <v>4</v>
      </c>
      <c r="G17" s="159">
        <v>0</v>
      </c>
      <c r="H17" s="159">
        <v>0</v>
      </c>
      <c r="I17" s="182">
        <v>32</v>
      </c>
      <c r="J17" s="159">
        <v>12</v>
      </c>
      <c r="K17" s="159">
        <v>0</v>
      </c>
      <c r="L17" s="159">
        <v>0</v>
      </c>
      <c r="M17" s="180">
        <v>21</v>
      </c>
      <c r="N17" s="185">
        <v>23</v>
      </c>
      <c r="O17" s="159">
        <v>0</v>
      </c>
      <c r="P17" s="159">
        <v>0</v>
      </c>
      <c r="Q17" s="182">
        <v>44</v>
      </c>
      <c r="R17" s="159">
        <v>0</v>
      </c>
      <c r="S17" s="159">
        <v>0</v>
      </c>
      <c r="T17" s="159">
        <v>0</v>
      </c>
      <c r="U17" s="182">
        <v>25</v>
      </c>
      <c r="V17" s="159">
        <v>19</v>
      </c>
      <c r="W17" s="159">
        <v>0</v>
      </c>
      <c r="X17" s="159">
        <v>0</v>
      </c>
    </row>
    <row r="18" spans="1:24" x14ac:dyDescent="0.25">
      <c r="A18" s="143"/>
      <c r="B18" s="135" t="s">
        <v>425</v>
      </c>
      <c r="C18" s="330"/>
      <c r="D18" s="332"/>
      <c r="E18" s="182">
        <f>E17/$D$17*100</f>
        <v>90.909090909090907</v>
      </c>
      <c r="F18" s="182">
        <f>F17/$D$17*100</f>
        <v>9.0909090909090917</v>
      </c>
      <c r="G18" s="182">
        <f>G17/$D$17*100</f>
        <v>0</v>
      </c>
      <c r="H18" s="182">
        <f>H17/$D$17*100</f>
        <v>0</v>
      </c>
      <c r="I18" s="182">
        <f>I17/$D$17*100</f>
        <v>72.727272727272734</v>
      </c>
      <c r="J18" s="159">
        <f>$J$17/D17*100</f>
        <v>27.27272727272727</v>
      </c>
      <c r="K18" s="162">
        <f>$K$17/D17*100</f>
        <v>0</v>
      </c>
      <c r="L18" s="162">
        <f t="shared" ref="L18:X18" si="1">L17/$D$17*100</f>
        <v>0</v>
      </c>
      <c r="M18" s="180">
        <f t="shared" si="1"/>
        <v>47.727272727272727</v>
      </c>
      <c r="N18" s="185">
        <f t="shared" si="1"/>
        <v>52.272727272727273</v>
      </c>
      <c r="O18" s="162">
        <f t="shared" si="1"/>
        <v>0</v>
      </c>
      <c r="P18" s="162">
        <f t="shared" si="1"/>
        <v>0</v>
      </c>
      <c r="Q18" s="182">
        <f t="shared" si="1"/>
        <v>100</v>
      </c>
      <c r="R18" s="159">
        <f t="shared" si="1"/>
        <v>0</v>
      </c>
      <c r="S18" s="159">
        <f t="shared" si="1"/>
        <v>0</v>
      </c>
      <c r="T18" s="159">
        <f t="shared" si="1"/>
        <v>0</v>
      </c>
      <c r="U18" s="182">
        <f t="shared" si="1"/>
        <v>56.81818181818182</v>
      </c>
      <c r="V18" s="159">
        <f t="shared" si="1"/>
        <v>43.18181818181818</v>
      </c>
      <c r="W18" s="159">
        <f t="shared" si="1"/>
        <v>0</v>
      </c>
      <c r="X18" s="162">
        <f t="shared" si="1"/>
        <v>0</v>
      </c>
    </row>
    <row r="19" spans="1:24" ht="24" x14ac:dyDescent="0.25">
      <c r="A19" s="176">
        <v>3</v>
      </c>
      <c r="B19" s="134" t="s">
        <v>458</v>
      </c>
      <c r="C19" s="327"/>
      <c r="D19" s="328"/>
      <c r="E19" s="328"/>
      <c r="F19" s="328"/>
      <c r="G19" s="328"/>
      <c r="H19" s="328"/>
      <c r="I19" s="328"/>
      <c r="J19" s="328"/>
      <c r="K19" s="328"/>
      <c r="L19" s="328"/>
      <c r="M19" s="328"/>
      <c r="N19" s="328"/>
      <c r="O19" s="328"/>
      <c r="P19" s="328"/>
      <c r="Q19" s="328"/>
      <c r="R19" s="328"/>
      <c r="S19" s="328"/>
      <c r="T19" s="328"/>
      <c r="U19" s="328"/>
      <c r="V19" s="328"/>
      <c r="W19" s="328"/>
      <c r="X19" s="329"/>
    </row>
    <row r="20" spans="1:24" x14ac:dyDescent="0.25">
      <c r="A20" s="176"/>
      <c r="B20" s="135" t="s">
        <v>170</v>
      </c>
      <c r="C20" s="157">
        <v>254</v>
      </c>
      <c r="D20" s="189">
        <v>21</v>
      </c>
      <c r="E20" s="182">
        <v>10</v>
      </c>
      <c r="F20" s="159">
        <v>11</v>
      </c>
      <c r="G20" s="159">
        <v>0</v>
      </c>
      <c r="H20" s="159">
        <v>0</v>
      </c>
      <c r="I20" s="182">
        <v>19</v>
      </c>
      <c r="J20" s="159">
        <v>2</v>
      </c>
      <c r="K20" s="159">
        <v>0</v>
      </c>
      <c r="L20" s="159">
        <v>0</v>
      </c>
      <c r="M20" s="180">
        <v>17</v>
      </c>
      <c r="N20" s="185">
        <v>4</v>
      </c>
      <c r="O20" s="159">
        <v>0</v>
      </c>
      <c r="P20" s="159">
        <v>0</v>
      </c>
      <c r="Q20" s="182">
        <v>21</v>
      </c>
      <c r="R20" s="159">
        <v>0</v>
      </c>
      <c r="S20" s="159">
        <v>0</v>
      </c>
      <c r="T20" s="159">
        <v>0</v>
      </c>
      <c r="U20" s="182">
        <v>18</v>
      </c>
      <c r="V20" s="159">
        <v>3</v>
      </c>
      <c r="W20" s="159">
        <v>0</v>
      </c>
      <c r="X20" s="159">
        <v>0</v>
      </c>
    </row>
    <row r="21" spans="1:24" x14ac:dyDescent="0.25">
      <c r="A21" s="176"/>
      <c r="B21" s="135" t="s">
        <v>425</v>
      </c>
      <c r="C21" s="330"/>
      <c r="D21" s="332"/>
      <c r="E21" s="182">
        <f t="shared" ref="E21:X21" si="2">E20/$D$20*100</f>
        <v>47.619047619047613</v>
      </c>
      <c r="F21" s="159">
        <f t="shared" si="2"/>
        <v>52.380952380952387</v>
      </c>
      <c r="G21" s="162">
        <f t="shared" si="2"/>
        <v>0</v>
      </c>
      <c r="H21" s="162">
        <f t="shared" si="2"/>
        <v>0</v>
      </c>
      <c r="I21" s="182">
        <f t="shared" si="2"/>
        <v>90.476190476190482</v>
      </c>
      <c r="J21" s="159">
        <f t="shared" si="2"/>
        <v>9.5238095238095237</v>
      </c>
      <c r="K21" s="162">
        <f t="shared" si="2"/>
        <v>0</v>
      </c>
      <c r="L21" s="162">
        <f t="shared" si="2"/>
        <v>0</v>
      </c>
      <c r="M21" s="180">
        <f t="shared" si="2"/>
        <v>80.952380952380949</v>
      </c>
      <c r="N21" s="185">
        <f t="shared" si="2"/>
        <v>19.047619047619047</v>
      </c>
      <c r="O21" s="162">
        <f t="shared" si="2"/>
        <v>0</v>
      </c>
      <c r="P21" s="162">
        <f t="shared" si="2"/>
        <v>0</v>
      </c>
      <c r="Q21" s="182">
        <f t="shared" si="2"/>
        <v>100</v>
      </c>
      <c r="R21" s="159">
        <f t="shared" si="2"/>
        <v>0</v>
      </c>
      <c r="S21" s="162">
        <f t="shared" si="2"/>
        <v>0</v>
      </c>
      <c r="T21" s="162">
        <f t="shared" si="2"/>
        <v>0</v>
      </c>
      <c r="U21" s="182">
        <f t="shared" si="2"/>
        <v>85.714285714285708</v>
      </c>
      <c r="V21" s="159">
        <f t="shared" si="2"/>
        <v>14.285714285714285</v>
      </c>
      <c r="W21" s="159">
        <f t="shared" si="2"/>
        <v>0</v>
      </c>
      <c r="X21" s="162">
        <f t="shared" si="2"/>
        <v>0</v>
      </c>
    </row>
    <row r="22" spans="1:24" x14ac:dyDescent="0.25">
      <c r="A22" s="143">
        <v>4</v>
      </c>
      <c r="B22" s="134" t="s">
        <v>432</v>
      </c>
      <c r="C22" s="327"/>
      <c r="D22" s="328"/>
      <c r="E22" s="328"/>
      <c r="F22" s="328"/>
      <c r="G22" s="328"/>
      <c r="H22" s="328"/>
      <c r="I22" s="328"/>
      <c r="J22" s="328"/>
      <c r="K22" s="328"/>
      <c r="L22" s="328"/>
      <c r="M22" s="328"/>
      <c r="N22" s="328"/>
      <c r="O22" s="328"/>
      <c r="P22" s="328"/>
      <c r="Q22" s="328"/>
      <c r="R22" s="328"/>
      <c r="S22" s="328"/>
      <c r="T22" s="328"/>
      <c r="U22" s="328"/>
      <c r="V22" s="328"/>
      <c r="W22" s="328"/>
      <c r="X22" s="329"/>
    </row>
    <row r="23" spans="1:24" x14ac:dyDescent="0.25">
      <c r="A23" s="144"/>
      <c r="B23" s="135" t="s">
        <v>170</v>
      </c>
      <c r="C23" s="157">
        <v>359</v>
      </c>
      <c r="D23" s="189">
        <v>80</v>
      </c>
      <c r="E23" s="182">
        <v>80</v>
      </c>
      <c r="F23" s="159">
        <v>50</v>
      </c>
      <c r="G23" s="159">
        <v>30</v>
      </c>
      <c r="H23" s="159">
        <v>0</v>
      </c>
      <c r="I23" s="182">
        <v>69</v>
      </c>
      <c r="J23" s="159">
        <f>D23-I23</f>
        <v>11</v>
      </c>
      <c r="K23" s="159">
        <v>0</v>
      </c>
      <c r="L23" s="159">
        <v>0</v>
      </c>
      <c r="M23" s="180">
        <v>25</v>
      </c>
      <c r="N23" s="185">
        <v>55</v>
      </c>
      <c r="O23" s="159">
        <v>0</v>
      </c>
      <c r="P23" s="159">
        <v>0</v>
      </c>
      <c r="Q23" s="182">
        <v>80</v>
      </c>
      <c r="R23" s="159">
        <v>0</v>
      </c>
      <c r="S23" s="159">
        <v>0</v>
      </c>
      <c r="T23" s="159">
        <v>0</v>
      </c>
      <c r="U23" s="182">
        <v>70</v>
      </c>
      <c r="V23" s="159">
        <v>10</v>
      </c>
      <c r="W23" s="159">
        <v>0</v>
      </c>
      <c r="X23" s="159">
        <v>0</v>
      </c>
    </row>
    <row r="24" spans="1:24" x14ac:dyDescent="0.25">
      <c r="A24" s="143"/>
      <c r="B24" s="135" t="s">
        <v>425</v>
      </c>
      <c r="C24" s="330"/>
      <c r="D24" s="332"/>
      <c r="E24" s="182">
        <f t="shared" ref="E24:X24" si="3">E23/$D$23*100</f>
        <v>100</v>
      </c>
      <c r="F24" s="182">
        <f t="shared" si="3"/>
        <v>62.5</v>
      </c>
      <c r="G24" s="182">
        <f t="shared" si="3"/>
        <v>37.5</v>
      </c>
      <c r="H24" s="182">
        <f t="shared" si="3"/>
        <v>0</v>
      </c>
      <c r="I24" s="182">
        <f t="shared" si="3"/>
        <v>86.25</v>
      </c>
      <c r="J24" s="159">
        <f t="shared" si="3"/>
        <v>13.750000000000002</v>
      </c>
      <c r="K24" s="162">
        <f t="shared" si="3"/>
        <v>0</v>
      </c>
      <c r="L24" s="162">
        <f t="shared" si="3"/>
        <v>0</v>
      </c>
      <c r="M24" s="180">
        <f t="shared" si="3"/>
        <v>31.25</v>
      </c>
      <c r="N24" s="185">
        <f t="shared" si="3"/>
        <v>68.75</v>
      </c>
      <c r="O24" s="162">
        <f t="shared" si="3"/>
        <v>0</v>
      </c>
      <c r="P24" s="162">
        <f t="shared" si="3"/>
        <v>0</v>
      </c>
      <c r="Q24" s="182">
        <f t="shared" si="3"/>
        <v>100</v>
      </c>
      <c r="R24" s="159">
        <f t="shared" si="3"/>
        <v>0</v>
      </c>
      <c r="S24" s="162">
        <f t="shared" si="3"/>
        <v>0</v>
      </c>
      <c r="T24" s="162">
        <f t="shared" si="3"/>
        <v>0</v>
      </c>
      <c r="U24" s="182">
        <f t="shared" si="3"/>
        <v>87.5</v>
      </c>
      <c r="V24" s="159">
        <f t="shared" si="3"/>
        <v>12.5</v>
      </c>
      <c r="W24" s="162">
        <f t="shared" si="3"/>
        <v>0</v>
      </c>
      <c r="X24" s="162">
        <f t="shared" si="3"/>
        <v>0</v>
      </c>
    </row>
    <row r="25" spans="1:24" ht="24" x14ac:dyDescent="0.25">
      <c r="A25" s="143">
        <v>5</v>
      </c>
      <c r="B25" s="134" t="s">
        <v>440</v>
      </c>
      <c r="C25" s="313"/>
      <c r="D25" s="314"/>
      <c r="E25" s="314"/>
      <c r="F25" s="314"/>
      <c r="G25" s="314"/>
      <c r="H25" s="314"/>
      <c r="I25" s="314"/>
      <c r="J25" s="314"/>
      <c r="K25" s="314"/>
      <c r="L25" s="314"/>
      <c r="M25" s="314"/>
      <c r="N25" s="314"/>
      <c r="O25" s="314"/>
      <c r="P25" s="314"/>
      <c r="Q25" s="314"/>
      <c r="R25" s="314"/>
      <c r="S25" s="314"/>
      <c r="T25" s="314"/>
      <c r="U25" s="314"/>
      <c r="V25" s="314"/>
      <c r="W25" s="314"/>
      <c r="X25" s="315"/>
    </row>
    <row r="26" spans="1:24" x14ac:dyDescent="0.25">
      <c r="A26" s="144"/>
      <c r="B26" s="135" t="s">
        <v>170</v>
      </c>
      <c r="C26" s="160">
        <v>128</v>
      </c>
      <c r="D26" s="190">
        <v>30</v>
      </c>
      <c r="E26" s="182">
        <v>30</v>
      </c>
      <c r="F26" s="159">
        <v>0</v>
      </c>
      <c r="G26" s="162">
        <v>0</v>
      </c>
      <c r="H26" s="162">
        <v>0</v>
      </c>
      <c r="I26" s="182">
        <v>30</v>
      </c>
      <c r="J26" s="159"/>
      <c r="K26" s="162">
        <v>0</v>
      </c>
      <c r="L26" s="162">
        <v>0</v>
      </c>
      <c r="M26" s="180">
        <v>25</v>
      </c>
      <c r="N26" s="185">
        <v>5</v>
      </c>
      <c r="O26" s="162">
        <v>0</v>
      </c>
      <c r="P26" s="162">
        <v>0</v>
      </c>
      <c r="Q26" s="182">
        <v>30</v>
      </c>
      <c r="R26" s="159">
        <v>0</v>
      </c>
      <c r="S26" s="162">
        <v>0</v>
      </c>
      <c r="T26" s="162">
        <v>0</v>
      </c>
      <c r="U26" s="182">
        <v>26</v>
      </c>
      <c r="V26" s="159">
        <v>4</v>
      </c>
      <c r="W26" s="159">
        <v>0</v>
      </c>
      <c r="X26" s="162">
        <v>0</v>
      </c>
    </row>
    <row r="27" spans="1:24" x14ac:dyDescent="0.25">
      <c r="A27" s="143"/>
      <c r="B27" s="135" t="s">
        <v>425</v>
      </c>
      <c r="C27" s="330"/>
      <c r="D27" s="332"/>
      <c r="E27" s="182">
        <f t="shared" ref="E27:X27" si="4">E26/$D$26*100</f>
        <v>100</v>
      </c>
      <c r="F27" s="159">
        <f t="shared" si="4"/>
        <v>0</v>
      </c>
      <c r="G27" s="162">
        <f t="shared" si="4"/>
        <v>0</v>
      </c>
      <c r="H27" s="162">
        <f t="shared" si="4"/>
        <v>0</v>
      </c>
      <c r="I27" s="182">
        <f t="shared" si="4"/>
        <v>100</v>
      </c>
      <c r="J27" s="159">
        <f t="shared" si="4"/>
        <v>0</v>
      </c>
      <c r="K27" s="162">
        <f t="shared" si="4"/>
        <v>0</v>
      </c>
      <c r="L27" s="162">
        <f t="shared" si="4"/>
        <v>0</v>
      </c>
      <c r="M27" s="180">
        <f t="shared" si="4"/>
        <v>83.333333333333343</v>
      </c>
      <c r="N27" s="185">
        <f t="shared" si="4"/>
        <v>16.666666666666664</v>
      </c>
      <c r="O27" s="162">
        <f t="shared" si="4"/>
        <v>0</v>
      </c>
      <c r="P27" s="162">
        <f t="shared" si="4"/>
        <v>0</v>
      </c>
      <c r="Q27" s="182">
        <f t="shared" si="4"/>
        <v>100</v>
      </c>
      <c r="R27" s="159">
        <f t="shared" si="4"/>
        <v>0</v>
      </c>
      <c r="S27" s="162">
        <f t="shared" si="4"/>
        <v>0</v>
      </c>
      <c r="T27" s="162">
        <f t="shared" si="4"/>
        <v>0</v>
      </c>
      <c r="U27" s="182">
        <f t="shared" si="4"/>
        <v>86.666666666666671</v>
      </c>
      <c r="V27" s="159">
        <f t="shared" si="4"/>
        <v>13.333333333333334</v>
      </c>
      <c r="W27" s="162">
        <f t="shared" si="4"/>
        <v>0</v>
      </c>
      <c r="X27" s="162">
        <f t="shared" si="4"/>
        <v>0</v>
      </c>
    </row>
    <row r="28" spans="1:24" x14ac:dyDescent="0.25">
      <c r="A28" s="143">
        <v>6</v>
      </c>
      <c r="B28" s="134" t="s">
        <v>441</v>
      </c>
      <c r="C28" s="313"/>
      <c r="D28" s="314"/>
      <c r="E28" s="314"/>
      <c r="F28" s="314"/>
      <c r="G28" s="314"/>
      <c r="H28" s="314"/>
      <c r="I28" s="314"/>
      <c r="J28" s="314"/>
      <c r="K28" s="314"/>
      <c r="L28" s="314"/>
      <c r="M28" s="314"/>
      <c r="N28" s="314"/>
      <c r="O28" s="314"/>
      <c r="P28" s="314"/>
      <c r="Q28" s="314"/>
      <c r="R28" s="314"/>
      <c r="S28" s="314"/>
      <c r="T28" s="314"/>
      <c r="U28" s="314"/>
      <c r="V28" s="314"/>
      <c r="W28" s="314"/>
      <c r="X28" s="315"/>
    </row>
    <row r="29" spans="1:24" x14ac:dyDescent="0.25">
      <c r="A29" s="144"/>
      <c r="B29" s="135" t="s">
        <v>170</v>
      </c>
      <c r="C29" s="157">
        <v>310</v>
      </c>
      <c r="D29" s="189">
        <v>21</v>
      </c>
      <c r="E29" s="182">
        <v>20</v>
      </c>
      <c r="F29" s="159">
        <v>1</v>
      </c>
      <c r="G29" s="159">
        <v>0</v>
      </c>
      <c r="H29" s="159">
        <v>0</v>
      </c>
      <c r="I29" s="182">
        <v>21</v>
      </c>
      <c r="J29" s="159">
        <v>0</v>
      </c>
      <c r="K29" s="159">
        <v>0</v>
      </c>
      <c r="L29" s="159">
        <v>0</v>
      </c>
      <c r="M29" s="180">
        <v>19</v>
      </c>
      <c r="N29" s="185">
        <v>2</v>
      </c>
      <c r="O29" s="159">
        <v>0</v>
      </c>
      <c r="P29" s="159">
        <v>0</v>
      </c>
      <c r="Q29" s="182">
        <v>20</v>
      </c>
      <c r="R29" s="159">
        <v>1</v>
      </c>
      <c r="S29" s="159">
        <v>0</v>
      </c>
      <c r="T29" s="159">
        <v>0</v>
      </c>
      <c r="U29" s="182">
        <v>21</v>
      </c>
      <c r="V29" s="159">
        <v>0</v>
      </c>
      <c r="W29" s="159">
        <v>0</v>
      </c>
      <c r="X29" s="159">
        <v>0</v>
      </c>
    </row>
    <row r="30" spans="1:24" x14ac:dyDescent="0.25">
      <c r="A30" s="143"/>
      <c r="B30" s="135" t="s">
        <v>425</v>
      </c>
      <c r="C30" s="330"/>
      <c r="D30" s="332"/>
      <c r="E30" s="182">
        <f t="shared" ref="E30:X30" si="5">E29/$D$29*100</f>
        <v>95.238095238095227</v>
      </c>
      <c r="F30" s="159">
        <f t="shared" si="5"/>
        <v>4.7619047619047619</v>
      </c>
      <c r="G30" s="162">
        <f t="shared" si="5"/>
        <v>0</v>
      </c>
      <c r="H30" s="162">
        <f t="shared" si="5"/>
        <v>0</v>
      </c>
      <c r="I30" s="182">
        <f t="shared" si="5"/>
        <v>100</v>
      </c>
      <c r="J30" s="159">
        <f t="shared" si="5"/>
        <v>0</v>
      </c>
      <c r="K30" s="162">
        <f t="shared" si="5"/>
        <v>0</v>
      </c>
      <c r="L30" s="162">
        <f t="shared" si="5"/>
        <v>0</v>
      </c>
      <c r="M30" s="180">
        <f t="shared" si="5"/>
        <v>90.476190476190482</v>
      </c>
      <c r="N30" s="185">
        <f t="shared" si="5"/>
        <v>9.5238095238095237</v>
      </c>
      <c r="O30" s="162">
        <f t="shared" si="5"/>
        <v>0</v>
      </c>
      <c r="P30" s="162">
        <f t="shared" si="5"/>
        <v>0</v>
      </c>
      <c r="Q30" s="182">
        <f t="shared" si="5"/>
        <v>95.238095238095227</v>
      </c>
      <c r="R30" s="159">
        <f t="shared" si="5"/>
        <v>4.7619047619047619</v>
      </c>
      <c r="S30" s="162">
        <f t="shared" si="5"/>
        <v>0</v>
      </c>
      <c r="T30" s="162">
        <f t="shared" si="5"/>
        <v>0</v>
      </c>
      <c r="U30" s="182">
        <f t="shared" si="5"/>
        <v>100</v>
      </c>
      <c r="V30" s="159">
        <f t="shared" si="5"/>
        <v>0</v>
      </c>
      <c r="W30" s="162">
        <f t="shared" si="5"/>
        <v>0</v>
      </c>
      <c r="X30" s="162">
        <f t="shared" si="5"/>
        <v>0</v>
      </c>
    </row>
    <row r="31" spans="1:24" x14ac:dyDescent="0.25">
      <c r="A31" s="143">
        <v>7</v>
      </c>
      <c r="B31" s="134" t="s">
        <v>442</v>
      </c>
      <c r="C31" s="313"/>
      <c r="D31" s="314"/>
      <c r="E31" s="314"/>
      <c r="F31" s="314"/>
      <c r="G31" s="314"/>
      <c r="H31" s="314"/>
      <c r="I31" s="314"/>
      <c r="J31" s="314"/>
      <c r="K31" s="314"/>
      <c r="L31" s="314"/>
      <c r="M31" s="314"/>
      <c r="N31" s="314"/>
      <c r="O31" s="314"/>
      <c r="P31" s="314"/>
      <c r="Q31" s="314"/>
      <c r="R31" s="314"/>
      <c r="S31" s="314"/>
      <c r="T31" s="314"/>
      <c r="U31" s="314"/>
      <c r="V31" s="314"/>
      <c r="W31" s="314"/>
      <c r="X31" s="315"/>
    </row>
    <row r="32" spans="1:24" x14ac:dyDescent="0.25">
      <c r="A32" s="144"/>
      <c r="B32" s="135" t="s">
        <v>170</v>
      </c>
      <c r="C32" s="157">
        <v>365</v>
      </c>
      <c r="D32" s="190">
        <v>36</v>
      </c>
      <c r="E32" s="182">
        <v>31</v>
      </c>
      <c r="F32" s="159">
        <v>5</v>
      </c>
      <c r="G32" s="162">
        <v>0</v>
      </c>
      <c r="H32" s="162">
        <v>0</v>
      </c>
      <c r="I32" s="182">
        <v>34</v>
      </c>
      <c r="J32" s="159">
        <v>2</v>
      </c>
      <c r="K32" s="162">
        <v>0</v>
      </c>
      <c r="L32" s="162">
        <v>0</v>
      </c>
      <c r="M32" s="180">
        <v>26</v>
      </c>
      <c r="N32" s="185">
        <v>10</v>
      </c>
      <c r="O32" s="162">
        <v>0</v>
      </c>
      <c r="P32" s="162">
        <v>0</v>
      </c>
      <c r="Q32" s="182">
        <v>36</v>
      </c>
      <c r="R32" s="159">
        <v>0</v>
      </c>
      <c r="S32" s="162">
        <v>0</v>
      </c>
      <c r="T32" s="162">
        <v>0</v>
      </c>
      <c r="U32" s="182">
        <v>32</v>
      </c>
      <c r="V32" s="159">
        <v>4</v>
      </c>
      <c r="W32" s="162">
        <v>0</v>
      </c>
      <c r="X32" s="162">
        <v>0</v>
      </c>
    </row>
    <row r="33" spans="1:24" x14ac:dyDescent="0.25">
      <c r="A33" s="143"/>
      <c r="B33" s="135" t="s">
        <v>425</v>
      </c>
      <c r="C33" s="330"/>
      <c r="D33" s="332"/>
      <c r="E33" s="182">
        <f t="shared" ref="E33:X33" si="6">E32/$D$32*100</f>
        <v>86.111111111111114</v>
      </c>
      <c r="F33" s="159">
        <f t="shared" si="6"/>
        <v>13.888888888888889</v>
      </c>
      <c r="G33" s="162">
        <f t="shared" si="6"/>
        <v>0</v>
      </c>
      <c r="H33" s="162">
        <f t="shared" si="6"/>
        <v>0</v>
      </c>
      <c r="I33" s="182">
        <f t="shared" si="6"/>
        <v>94.444444444444443</v>
      </c>
      <c r="J33" s="159">
        <f t="shared" si="6"/>
        <v>5.5555555555555554</v>
      </c>
      <c r="K33" s="162">
        <f t="shared" si="6"/>
        <v>0</v>
      </c>
      <c r="L33" s="162">
        <f t="shared" si="6"/>
        <v>0</v>
      </c>
      <c r="M33" s="180">
        <f t="shared" si="6"/>
        <v>72.222222222222214</v>
      </c>
      <c r="N33" s="185">
        <f t="shared" si="6"/>
        <v>27.777777777777779</v>
      </c>
      <c r="O33" s="162">
        <f t="shared" si="6"/>
        <v>0</v>
      </c>
      <c r="P33" s="162">
        <f t="shared" si="6"/>
        <v>0</v>
      </c>
      <c r="Q33" s="182">
        <f t="shared" si="6"/>
        <v>100</v>
      </c>
      <c r="R33" s="159">
        <f t="shared" si="6"/>
        <v>0</v>
      </c>
      <c r="S33" s="162">
        <f t="shared" si="6"/>
        <v>0</v>
      </c>
      <c r="T33" s="162">
        <f t="shared" si="6"/>
        <v>0</v>
      </c>
      <c r="U33" s="182">
        <f t="shared" si="6"/>
        <v>88.888888888888886</v>
      </c>
      <c r="V33" s="159">
        <f t="shared" si="6"/>
        <v>11.111111111111111</v>
      </c>
      <c r="W33" s="162">
        <f t="shared" si="6"/>
        <v>0</v>
      </c>
      <c r="X33" s="162">
        <f t="shared" si="6"/>
        <v>0</v>
      </c>
    </row>
    <row r="34" spans="1:24" x14ac:dyDescent="0.25">
      <c r="A34" s="143">
        <v>8</v>
      </c>
      <c r="B34" s="134" t="s">
        <v>443</v>
      </c>
      <c r="C34" s="330"/>
      <c r="D34" s="331"/>
      <c r="E34" s="331"/>
      <c r="F34" s="331"/>
      <c r="G34" s="331"/>
      <c r="H34" s="331"/>
      <c r="I34" s="331"/>
      <c r="J34" s="331"/>
      <c r="K34" s="331"/>
      <c r="L34" s="331"/>
      <c r="M34" s="331"/>
      <c r="N34" s="331"/>
      <c r="O34" s="331"/>
      <c r="P34" s="331"/>
      <c r="Q34" s="331"/>
      <c r="R34" s="331"/>
      <c r="S34" s="331"/>
      <c r="T34" s="331"/>
      <c r="U34" s="331"/>
      <c r="V34" s="331"/>
      <c r="W34" s="331"/>
      <c r="X34" s="332"/>
    </row>
    <row r="35" spans="1:24" x14ac:dyDescent="0.25">
      <c r="A35" s="143"/>
      <c r="B35" s="135" t="s">
        <v>170</v>
      </c>
      <c r="C35" s="160">
        <v>243</v>
      </c>
      <c r="D35" s="190">
        <v>24</v>
      </c>
      <c r="E35" s="182">
        <v>19</v>
      </c>
      <c r="F35" s="159">
        <v>5</v>
      </c>
      <c r="G35" s="162">
        <v>0</v>
      </c>
      <c r="H35" s="162">
        <v>0</v>
      </c>
      <c r="I35" s="182">
        <v>23</v>
      </c>
      <c r="J35" s="159">
        <v>1</v>
      </c>
      <c r="K35" s="162">
        <v>0</v>
      </c>
      <c r="L35" s="162">
        <v>0</v>
      </c>
      <c r="M35" s="180">
        <v>17</v>
      </c>
      <c r="N35" s="185">
        <v>7</v>
      </c>
      <c r="O35" s="162">
        <v>0</v>
      </c>
      <c r="P35" s="162">
        <v>0</v>
      </c>
      <c r="Q35" s="182">
        <v>24</v>
      </c>
      <c r="R35" s="159">
        <v>0</v>
      </c>
      <c r="S35" s="162">
        <v>0</v>
      </c>
      <c r="T35" s="162">
        <v>0</v>
      </c>
      <c r="U35" s="182">
        <v>20</v>
      </c>
      <c r="V35" s="159">
        <v>4</v>
      </c>
      <c r="W35" s="162">
        <v>0</v>
      </c>
      <c r="X35" s="162">
        <v>0</v>
      </c>
    </row>
    <row r="36" spans="1:24" x14ac:dyDescent="0.25">
      <c r="A36" s="143"/>
      <c r="B36" s="135" t="s">
        <v>425</v>
      </c>
      <c r="C36" s="330"/>
      <c r="D36" s="332"/>
      <c r="E36" s="182">
        <f>E35/$D$35*100</f>
        <v>79.166666666666657</v>
      </c>
      <c r="F36" s="182">
        <f t="shared" ref="F36:X36" si="7">F35/$D$35*100</f>
        <v>20.833333333333336</v>
      </c>
      <c r="G36" s="182">
        <f t="shared" si="7"/>
        <v>0</v>
      </c>
      <c r="H36" s="182">
        <f t="shared" si="7"/>
        <v>0</v>
      </c>
      <c r="I36" s="182">
        <f t="shared" si="7"/>
        <v>95.833333333333343</v>
      </c>
      <c r="J36" s="182">
        <f t="shared" si="7"/>
        <v>4.1666666666666661</v>
      </c>
      <c r="K36" s="182">
        <f t="shared" si="7"/>
        <v>0</v>
      </c>
      <c r="L36" s="182">
        <f t="shared" si="7"/>
        <v>0</v>
      </c>
      <c r="M36" s="182">
        <f t="shared" si="7"/>
        <v>70.833333333333343</v>
      </c>
      <c r="N36" s="182">
        <f t="shared" si="7"/>
        <v>29.166666666666668</v>
      </c>
      <c r="O36" s="182">
        <f t="shared" si="7"/>
        <v>0</v>
      </c>
      <c r="P36" s="182">
        <f t="shared" si="7"/>
        <v>0</v>
      </c>
      <c r="Q36" s="182">
        <f t="shared" si="7"/>
        <v>100</v>
      </c>
      <c r="R36" s="182">
        <f t="shared" si="7"/>
        <v>0</v>
      </c>
      <c r="S36" s="182">
        <f t="shared" si="7"/>
        <v>0</v>
      </c>
      <c r="T36" s="182">
        <f t="shared" si="7"/>
        <v>0</v>
      </c>
      <c r="U36" s="182">
        <f t="shared" si="7"/>
        <v>83.333333333333343</v>
      </c>
      <c r="V36" s="182">
        <f t="shared" si="7"/>
        <v>16.666666666666664</v>
      </c>
      <c r="W36" s="182">
        <f t="shared" si="7"/>
        <v>0</v>
      </c>
      <c r="X36" s="182">
        <f t="shared" si="7"/>
        <v>0</v>
      </c>
    </row>
    <row r="37" spans="1:24" x14ac:dyDescent="0.25">
      <c r="A37" s="143">
        <v>9</v>
      </c>
      <c r="B37" s="134" t="s">
        <v>444</v>
      </c>
      <c r="C37" s="313"/>
      <c r="D37" s="314"/>
      <c r="E37" s="314"/>
      <c r="F37" s="314"/>
      <c r="G37" s="314"/>
      <c r="H37" s="314"/>
      <c r="I37" s="314"/>
      <c r="J37" s="314"/>
      <c r="K37" s="314"/>
      <c r="L37" s="314"/>
      <c r="M37" s="314"/>
      <c r="N37" s="314"/>
      <c r="O37" s="314"/>
      <c r="P37" s="314"/>
      <c r="Q37" s="314"/>
      <c r="R37" s="314"/>
      <c r="S37" s="314"/>
      <c r="T37" s="314"/>
      <c r="U37" s="314"/>
      <c r="V37" s="314"/>
      <c r="W37" s="314"/>
      <c r="X37" s="315"/>
    </row>
    <row r="38" spans="1:24" x14ac:dyDescent="0.25">
      <c r="A38" s="143"/>
      <c r="B38" s="135" t="s">
        <v>170</v>
      </c>
      <c r="C38" s="157">
        <v>95</v>
      </c>
      <c r="D38" s="190">
        <v>65</v>
      </c>
      <c r="E38" s="182">
        <v>64</v>
      </c>
      <c r="F38" s="159">
        <v>1</v>
      </c>
      <c r="G38" s="162">
        <v>0</v>
      </c>
      <c r="H38" s="162">
        <v>0</v>
      </c>
      <c r="I38" s="182">
        <v>60</v>
      </c>
      <c r="J38" s="159">
        <v>5</v>
      </c>
      <c r="K38" s="162">
        <v>0</v>
      </c>
      <c r="L38" s="162">
        <v>0</v>
      </c>
      <c r="M38" s="180">
        <v>55</v>
      </c>
      <c r="N38" s="185">
        <v>10</v>
      </c>
      <c r="O38" s="162">
        <v>0</v>
      </c>
      <c r="P38" s="162">
        <v>0</v>
      </c>
      <c r="Q38" s="182">
        <v>65</v>
      </c>
      <c r="R38" s="159">
        <v>0</v>
      </c>
      <c r="S38" s="162">
        <v>0</v>
      </c>
      <c r="T38" s="162">
        <v>0</v>
      </c>
      <c r="U38" s="182">
        <v>62</v>
      </c>
      <c r="V38" s="159">
        <v>3</v>
      </c>
      <c r="W38" s="162">
        <v>0</v>
      </c>
      <c r="X38" s="162">
        <v>0</v>
      </c>
    </row>
    <row r="39" spans="1:24" x14ac:dyDescent="0.25">
      <c r="A39" s="143"/>
      <c r="B39" s="135" t="s">
        <v>425</v>
      </c>
      <c r="C39" s="327"/>
      <c r="D39" s="329"/>
      <c r="E39" s="182">
        <f t="shared" ref="E39:X39" si="8">E38/$D$38*100</f>
        <v>98.461538461538467</v>
      </c>
      <c r="F39" s="159">
        <f t="shared" si="8"/>
        <v>1.5384615384615385</v>
      </c>
      <c r="G39" s="162">
        <f t="shared" si="8"/>
        <v>0</v>
      </c>
      <c r="H39" s="162">
        <f t="shared" si="8"/>
        <v>0</v>
      </c>
      <c r="I39" s="182">
        <f t="shared" si="8"/>
        <v>92.307692307692307</v>
      </c>
      <c r="J39" s="159">
        <f t="shared" si="8"/>
        <v>7.6923076923076925</v>
      </c>
      <c r="K39" s="162">
        <f t="shared" si="8"/>
        <v>0</v>
      </c>
      <c r="L39" s="162">
        <f t="shared" si="8"/>
        <v>0</v>
      </c>
      <c r="M39" s="180">
        <f t="shared" si="8"/>
        <v>84.615384615384613</v>
      </c>
      <c r="N39" s="185">
        <f t="shared" si="8"/>
        <v>15.384615384615385</v>
      </c>
      <c r="O39" s="162">
        <f t="shared" si="8"/>
        <v>0</v>
      </c>
      <c r="P39" s="162">
        <f t="shared" si="8"/>
        <v>0</v>
      </c>
      <c r="Q39" s="182">
        <f t="shared" si="8"/>
        <v>100</v>
      </c>
      <c r="R39" s="159">
        <f t="shared" si="8"/>
        <v>0</v>
      </c>
      <c r="S39" s="162">
        <f t="shared" si="8"/>
        <v>0</v>
      </c>
      <c r="T39" s="162">
        <f t="shared" si="8"/>
        <v>0</v>
      </c>
      <c r="U39" s="182">
        <f t="shared" si="8"/>
        <v>95.384615384615387</v>
      </c>
      <c r="V39" s="159">
        <f t="shared" si="8"/>
        <v>4.6153846153846159</v>
      </c>
      <c r="W39" s="162">
        <f t="shared" si="8"/>
        <v>0</v>
      </c>
      <c r="X39" s="162">
        <f t="shared" si="8"/>
        <v>0</v>
      </c>
    </row>
    <row r="40" spans="1:24" x14ac:dyDescent="0.25">
      <c r="A40" s="143">
        <v>10</v>
      </c>
      <c r="B40" s="134" t="s">
        <v>445</v>
      </c>
      <c r="C40" s="313"/>
      <c r="D40" s="314"/>
      <c r="E40" s="314"/>
      <c r="F40" s="314"/>
      <c r="G40" s="314"/>
      <c r="H40" s="314"/>
      <c r="I40" s="314"/>
      <c r="J40" s="314"/>
      <c r="K40" s="314"/>
      <c r="L40" s="314"/>
      <c r="M40" s="314"/>
      <c r="N40" s="314"/>
      <c r="O40" s="314"/>
      <c r="P40" s="314"/>
      <c r="Q40" s="314"/>
      <c r="R40" s="314"/>
      <c r="S40" s="314"/>
      <c r="T40" s="314"/>
      <c r="U40" s="314"/>
      <c r="V40" s="314"/>
      <c r="W40" s="314"/>
      <c r="X40" s="315"/>
    </row>
    <row r="41" spans="1:24" x14ac:dyDescent="0.25">
      <c r="A41" s="143"/>
      <c r="B41" s="135" t="s">
        <v>170</v>
      </c>
      <c r="C41" s="157">
        <v>334</v>
      </c>
      <c r="D41" s="190">
        <v>36</v>
      </c>
      <c r="E41" s="182">
        <v>15</v>
      </c>
      <c r="F41" s="159">
        <v>21</v>
      </c>
      <c r="G41" s="162">
        <v>0</v>
      </c>
      <c r="H41" s="162">
        <v>0</v>
      </c>
      <c r="I41" s="182">
        <v>19</v>
      </c>
      <c r="J41" s="159">
        <v>17</v>
      </c>
      <c r="K41" s="162">
        <v>0</v>
      </c>
      <c r="L41" s="162">
        <v>0</v>
      </c>
      <c r="M41" s="180">
        <v>19</v>
      </c>
      <c r="N41" s="185">
        <v>17</v>
      </c>
      <c r="O41" s="162">
        <v>0</v>
      </c>
      <c r="P41" s="162">
        <v>0</v>
      </c>
      <c r="Q41" s="182">
        <v>27</v>
      </c>
      <c r="R41" s="159">
        <v>9</v>
      </c>
      <c r="S41" s="162">
        <v>0</v>
      </c>
      <c r="T41" s="162">
        <v>0</v>
      </c>
      <c r="U41" s="182">
        <v>21</v>
      </c>
      <c r="V41" s="159">
        <v>15</v>
      </c>
      <c r="W41" s="162">
        <v>0</v>
      </c>
      <c r="X41" s="162">
        <v>0</v>
      </c>
    </row>
    <row r="42" spans="1:24" x14ac:dyDescent="0.25">
      <c r="A42" s="143"/>
      <c r="B42" s="135" t="s">
        <v>425</v>
      </c>
      <c r="C42" s="327"/>
      <c r="D42" s="329"/>
      <c r="E42" s="182">
        <f>E41/$D$41*100</f>
        <v>41.666666666666671</v>
      </c>
      <c r="F42" s="159">
        <f>F41/$C$41*100</f>
        <v>6.2874251497005984</v>
      </c>
      <c r="G42" s="162">
        <f t="shared" ref="G42:X42" si="9">G41/$D$41*100</f>
        <v>0</v>
      </c>
      <c r="H42" s="162">
        <f t="shared" si="9"/>
        <v>0</v>
      </c>
      <c r="I42" s="182">
        <f t="shared" si="9"/>
        <v>52.777777777777779</v>
      </c>
      <c r="J42" s="159">
        <f t="shared" si="9"/>
        <v>47.222222222222221</v>
      </c>
      <c r="K42" s="162">
        <f t="shared" si="9"/>
        <v>0</v>
      </c>
      <c r="L42" s="162">
        <f t="shared" si="9"/>
        <v>0</v>
      </c>
      <c r="M42" s="180">
        <f t="shared" si="9"/>
        <v>52.777777777777779</v>
      </c>
      <c r="N42" s="185">
        <f t="shared" si="9"/>
        <v>47.222222222222221</v>
      </c>
      <c r="O42" s="162">
        <f t="shared" si="9"/>
        <v>0</v>
      </c>
      <c r="P42" s="162">
        <f t="shared" si="9"/>
        <v>0</v>
      </c>
      <c r="Q42" s="182">
        <f t="shared" si="9"/>
        <v>75</v>
      </c>
      <c r="R42" s="159">
        <f t="shared" si="9"/>
        <v>25</v>
      </c>
      <c r="S42" s="162">
        <f t="shared" si="9"/>
        <v>0</v>
      </c>
      <c r="T42" s="162">
        <f t="shared" si="9"/>
        <v>0</v>
      </c>
      <c r="U42" s="182">
        <f t="shared" si="9"/>
        <v>58.333333333333336</v>
      </c>
      <c r="V42" s="159">
        <f t="shared" si="9"/>
        <v>41.666666666666671</v>
      </c>
      <c r="W42" s="162">
        <f t="shared" si="9"/>
        <v>0</v>
      </c>
      <c r="X42" s="162">
        <f t="shared" si="9"/>
        <v>0</v>
      </c>
    </row>
    <row r="43" spans="1:24" x14ac:dyDescent="0.25">
      <c r="A43" s="143">
        <v>11</v>
      </c>
      <c r="B43" s="134" t="s">
        <v>446</v>
      </c>
      <c r="C43" s="313"/>
      <c r="D43" s="314"/>
      <c r="E43" s="314"/>
      <c r="F43" s="314"/>
      <c r="G43" s="314"/>
      <c r="H43" s="314"/>
      <c r="I43" s="314"/>
      <c r="J43" s="314"/>
      <c r="K43" s="314"/>
      <c r="L43" s="314"/>
      <c r="M43" s="314"/>
      <c r="N43" s="314"/>
      <c r="O43" s="314"/>
      <c r="P43" s="314"/>
      <c r="Q43" s="314"/>
      <c r="R43" s="314"/>
      <c r="S43" s="314"/>
      <c r="T43" s="314"/>
      <c r="U43" s="314"/>
      <c r="V43" s="314"/>
      <c r="W43" s="314"/>
      <c r="X43" s="315"/>
    </row>
    <row r="44" spans="1:24" x14ac:dyDescent="0.25">
      <c r="A44" s="143"/>
      <c r="B44" s="135" t="s">
        <v>170</v>
      </c>
      <c r="C44" s="157">
        <v>389</v>
      </c>
      <c r="D44" s="190">
        <v>43</v>
      </c>
      <c r="E44" s="182">
        <v>22</v>
      </c>
      <c r="F44" s="159">
        <v>21</v>
      </c>
      <c r="G44" s="162">
        <v>0</v>
      </c>
      <c r="H44" s="162">
        <v>0</v>
      </c>
      <c r="I44" s="182">
        <v>38</v>
      </c>
      <c r="J44" s="159">
        <v>5</v>
      </c>
      <c r="K44" s="162">
        <v>0</v>
      </c>
      <c r="L44" s="162">
        <v>0</v>
      </c>
      <c r="M44" s="180">
        <v>20</v>
      </c>
      <c r="N44" s="185">
        <v>23</v>
      </c>
      <c r="O44" s="162">
        <v>0</v>
      </c>
      <c r="P44" s="162">
        <v>0</v>
      </c>
      <c r="Q44" s="182">
        <v>40</v>
      </c>
      <c r="R44" s="159">
        <v>3</v>
      </c>
      <c r="S44" s="162">
        <v>0</v>
      </c>
      <c r="T44" s="162">
        <v>0</v>
      </c>
      <c r="U44" s="182">
        <v>36</v>
      </c>
      <c r="V44" s="159">
        <v>6</v>
      </c>
      <c r="W44" s="162">
        <v>1</v>
      </c>
      <c r="X44" s="162">
        <v>0</v>
      </c>
    </row>
    <row r="45" spans="1:24" x14ac:dyDescent="0.25">
      <c r="A45" s="143"/>
      <c r="B45" s="135" t="s">
        <v>425</v>
      </c>
      <c r="C45" s="327"/>
      <c r="D45" s="329"/>
      <c r="E45" s="182">
        <f t="shared" ref="E45:V45" si="10">E44/$D$44*100</f>
        <v>51.162790697674424</v>
      </c>
      <c r="F45" s="159">
        <f t="shared" si="10"/>
        <v>48.837209302325576</v>
      </c>
      <c r="G45" s="162">
        <f t="shared" si="10"/>
        <v>0</v>
      </c>
      <c r="H45" s="162">
        <f t="shared" si="10"/>
        <v>0</v>
      </c>
      <c r="I45" s="182">
        <f t="shared" si="10"/>
        <v>88.372093023255815</v>
      </c>
      <c r="J45" s="159">
        <f t="shared" si="10"/>
        <v>11.627906976744185</v>
      </c>
      <c r="K45" s="162">
        <f t="shared" si="10"/>
        <v>0</v>
      </c>
      <c r="L45" s="162">
        <f t="shared" si="10"/>
        <v>0</v>
      </c>
      <c r="M45" s="180">
        <f t="shared" si="10"/>
        <v>46.511627906976742</v>
      </c>
      <c r="N45" s="185">
        <f t="shared" si="10"/>
        <v>53.488372093023251</v>
      </c>
      <c r="O45" s="162">
        <f t="shared" si="10"/>
        <v>0</v>
      </c>
      <c r="P45" s="162">
        <f t="shared" si="10"/>
        <v>0</v>
      </c>
      <c r="Q45" s="182">
        <f t="shared" si="10"/>
        <v>93.023255813953483</v>
      </c>
      <c r="R45" s="159">
        <f t="shared" si="10"/>
        <v>6.9767441860465116</v>
      </c>
      <c r="S45" s="162">
        <f t="shared" si="10"/>
        <v>0</v>
      </c>
      <c r="T45" s="162">
        <f t="shared" si="10"/>
        <v>0</v>
      </c>
      <c r="U45" s="182">
        <f t="shared" si="10"/>
        <v>83.720930232558146</v>
      </c>
      <c r="V45" s="159">
        <f t="shared" si="10"/>
        <v>13.953488372093023</v>
      </c>
      <c r="W45" s="162">
        <f>W44/D44*100</f>
        <v>2.3255813953488373</v>
      </c>
      <c r="X45" s="162">
        <f>X44/D44*100</f>
        <v>0</v>
      </c>
    </row>
    <row r="46" spans="1:24" x14ac:dyDescent="0.25">
      <c r="A46" s="143">
        <v>12</v>
      </c>
      <c r="B46" s="134" t="s">
        <v>447</v>
      </c>
      <c r="C46" s="336"/>
      <c r="D46" s="337"/>
      <c r="E46" s="337"/>
      <c r="F46" s="337"/>
      <c r="G46" s="337"/>
      <c r="H46" s="337"/>
      <c r="I46" s="337"/>
      <c r="J46" s="337"/>
      <c r="K46" s="337"/>
      <c r="L46" s="337"/>
      <c r="M46" s="337"/>
      <c r="N46" s="337"/>
      <c r="O46" s="337"/>
      <c r="P46" s="337"/>
      <c r="Q46" s="337"/>
      <c r="R46" s="337"/>
      <c r="S46" s="337"/>
      <c r="T46" s="337"/>
      <c r="U46" s="337"/>
      <c r="V46" s="337"/>
      <c r="W46" s="337"/>
      <c r="X46" s="338"/>
    </row>
    <row r="47" spans="1:24" x14ac:dyDescent="0.25">
      <c r="A47" s="143"/>
      <c r="B47" s="135" t="s">
        <v>170</v>
      </c>
      <c r="C47" s="157">
        <v>313</v>
      </c>
      <c r="D47" s="190">
        <v>30</v>
      </c>
      <c r="E47" s="182">
        <v>30</v>
      </c>
      <c r="F47" s="159">
        <v>0</v>
      </c>
      <c r="G47" s="162">
        <v>0</v>
      </c>
      <c r="H47" s="162">
        <v>0</v>
      </c>
      <c r="I47" s="182">
        <v>28</v>
      </c>
      <c r="J47" s="159">
        <v>2</v>
      </c>
      <c r="K47" s="162">
        <v>0</v>
      </c>
      <c r="L47" s="162">
        <v>0</v>
      </c>
      <c r="M47" s="180">
        <v>30</v>
      </c>
      <c r="N47" s="185">
        <v>0</v>
      </c>
      <c r="O47" s="162">
        <v>0</v>
      </c>
      <c r="P47" s="162">
        <v>0</v>
      </c>
      <c r="Q47" s="182">
        <v>30</v>
      </c>
      <c r="R47" s="159">
        <v>0</v>
      </c>
      <c r="S47" s="162">
        <v>0</v>
      </c>
      <c r="T47" s="162">
        <v>0</v>
      </c>
      <c r="U47" s="182">
        <v>25</v>
      </c>
      <c r="V47" s="159">
        <v>5</v>
      </c>
      <c r="W47" s="162">
        <v>0</v>
      </c>
      <c r="X47" s="162">
        <v>0</v>
      </c>
    </row>
    <row r="48" spans="1:24" x14ac:dyDescent="0.25">
      <c r="A48" s="143"/>
      <c r="B48" s="135" t="s">
        <v>425</v>
      </c>
      <c r="C48" s="330"/>
      <c r="D48" s="332"/>
      <c r="E48" s="182">
        <f t="shared" ref="E48:X48" si="11">E47/$D$47*100</f>
        <v>100</v>
      </c>
      <c r="F48" s="159">
        <f t="shared" si="11"/>
        <v>0</v>
      </c>
      <c r="G48" s="162">
        <f t="shared" si="11"/>
        <v>0</v>
      </c>
      <c r="H48" s="162">
        <f t="shared" si="11"/>
        <v>0</v>
      </c>
      <c r="I48" s="182">
        <f t="shared" si="11"/>
        <v>93.333333333333329</v>
      </c>
      <c r="J48" s="159">
        <f t="shared" si="11"/>
        <v>6.666666666666667</v>
      </c>
      <c r="K48" s="162">
        <f t="shared" si="11"/>
        <v>0</v>
      </c>
      <c r="L48" s="162">
        <f t="shared" si="11"/>
        <v>0</v>
      </c>
      <c r="M48" s="180">
        <f t="shared" si="11"/>
        <v>100</v>
      </c>
      <c r="N48" s="185">
        <f t="shared" si="11"/>
        <v>0</v>
      </c>
      <c r="O48" s="162">
        <f t="shared" si="11"/>
        <v>0</v>
      </c>
      <c r="P48" s="162">
        <f t="shared" si="11"/>
        <v>0</v>
      </c>
      <c r="Q48" s="182">
        <f t="shared" si="11"/>
        <v>100</v>
      </c>
      <c r="R48" s="159">
        <f t="shared" si="11"/>
        <v>0</v>
      </c>
      <c r="S48" s="162">
        <f t="shared" si="11"/>
        <v>0</v>
      </c>
      <c r="T48" s="162">
        <f t="shared" si="11"/>
        <v>0</v>
      </c>
      <c r="U48" s="182">
        <f t="shared" si="11"/>
        <v>83.333333333333343</v>
      </c>
      <c r="V48" s="159">
        <f t="shared" si="11"/>
        <v>16.666666666666664</v>
      </c>
      <c r="W48" s="162">
        <f t="shared" si="11"/>
        <v>0</v>
      </c>
      <c r="X48" s="162">
        <f t="shared" si="11"/>
        <v>0</v>
      </c>
    </row>
    <row r="49" spans="1:24" ht="24" x14ac:dyDescent="0.25">
      <c r="A49" s="143">
        <v>13</v>
      </c>
      <c r="B49" s="134" t="s">
        <v>448</v>
      </c>
      <c r="C49" s="313"/>
      <c r="D49" s="314"/>
      <c r="E49" s="314"/>
      <c r="F49" s="314"/>
      <c r="G49" s="314"/>
      <c r="H49" s="314"/>
      <c r="I49" s="314"/>
      <c r="J49" s="314"/>
      <c r="K49" s="314"/>
      <c r="L49" s="314"/>
      <c r="M49" s="314"/>
      <c r="N49" s="314"/>
      <c r="O49" s="314"/>
      <c r="P49" s="314"/>
      <c r="Q49" s="314"/>
      <c r="R49" s="314"/>
      <c r="S49" s="314"/>
      <c r="T49" s="314"/>
      <c r="U49" s="314"/>
      <c r="V49" s="314"/>
      <c r="W49" s="314"/>
      <c r="X49" s="315"/>
    </row>
    <row r="50" spans="1:24" x14ac:dyDescent="0.25">
      <c r="A50" s="143"/>
      <c r="B50" s="135" t="s">
        <v>170</v>
      </c>
      <c r="C50" s="157">
        <v>178</v>
      </c>
      <c r="D50" s="190">
        <v>20</v>
      </c>
      <c r="E50" s="182">
        <v>18</v>
      </c>
      <c r="F50" s="159">
        <v>2</v>
      </c>
      <c r="G50" s="162">
        <v>0</v>
      </c>
      <c r="H50" s="162">
        <v>0</v>
      </c>
      <c r="I50" s="182">
        <v>20</v>
      </c>
      <c r="J50" s="159">
        <v>0</v>
      </c>
      <c r="K50" s="162">
        <v>0</v>
      </c>
      <c r="L50" s="162">
        <v>0</v>
      </c>
      <c r="M50" s="180">
        <v>11</v>
      </c>
      <c r="N50" s="185">
        <v>9</v>
      </c>
      <c r="O50" s="162">
        <v>0</v>
      </c>
      <c r="P50" s="162">
        <v>0</v>
      </c>
      <c r="Q50" s="182">
        <v>20</v>
      </c>
      <c r="R50" s="159">
        <v>0</v>
      </c>
      <c r="S50" s="162">
        <v>0</v>
      </c>
      <c r="T50" s="162">
        <v>0</v>
      </c>
      <c r="U50" s="182">
        <v>17</v>
      </c>
      <c r="V50" s="159">
        <v>3</v>
      </c>
      <c r="W50" s="162">
        <v>0</v>
      </c>
      <c r="X50" s="162">
        <v>0</v>
      </c>
    </row>
    <row r="51" spans="1:24" x14ac:dyDescent="0.25">
      <c r="A51" s="143"/>
      <c r="B51" s="135" t="s">
        <v>425</v>
      </c>
      <c r="C51" s="330"/>
      <c r="D51" s="332"/>
      <c r="E51" s="182">
        <f t="shared" ref="E51:X51" si="12">E50/$D$50*100</f>
        <v>90</v>
      </c>
      <c r="F51" s="182">
        <f t="shared" si="12"/>
        <v>10</v>
      </c>
      <c r="G51" s="162">
        <f t="shared" si="12"/>
        <v>0</v>
      </c>
      <c r="H51" s="162">
        <f t="shared" si="12"/>
        <v>0</v>
      </c>
      <c r="I51" s="182">
        <f t="shared" si="12"/>
        <v>100</v>
      </c>
      <c r="J51" s="159">
        <f t="shared" si="12"/>
        <v>0</v>
      </c>
      <c r="K51" s="162">
        <f t="shared" si="12"/>
        <v>0</v>
      </c>
      <c r="L51" s="162">
        <f t="shared" si="12"/>
        <v>0</v>
      </c>
      <c r="M51" s="180">
        <f t="shared" si="12"/>
        <v>55.000000000000007</v>
      </c>
      <c r="N51" s="185">
        <f t="shared" si="12"/>
        <v>45</v>
      </c>
      <c r="O51" s="162">
        <f t="shared" si="12"/>
        <v>0</v>
      </c>
      <c r="P51" s="162">
        <f t="shared" si="12"/>
        <v>0</v>
      </c>
      <c r="Q51" s="182">
        <f t="shared" si="12"/>
        <v>100</v>
      </c>
      <c r="R51" s="159">
        <f t="shared" si="12"/>
        <v>0</v>
      </c>
      <c r="S51" s="162">
        <f t="shared" si="12"/>
        <v>0</v>
      </c>
      <c r="T51" s="162">
        <f t="shared" si="12"/>
        <v>0</v>
      </c>
      <c r="U51" s="182">
        <f t="shared" si="12"/>
        <v>85</v>
      </c>
      <c r="V51" s="159">
        <f t="shared" si="12"/>
        <v>15</v>
      </c>
      <c r="W51" s="162">
        <f t="shared" si="12"/>
        <v>0</v>
      </c>
      <c r="X51" s="162">
        <f t="shared" si="12"/>
        <v>0</v>
      </c>
    </row>
    <row r="52" spans="1:24" x14ac:dyDescent="0.25">
      <c r="A52" s="143">
        <v>14</v>
      </c>
      <c r="B52" s="134" t="s">
        <v>449</v>
      </c>
      <c r="C52" s="330"/>
      <c r="D52" s="331"/>
      <c r="E52" s="331"/>
      <c r="F52" s="331"/>
      <c r="G52" s="331"/>
      <c r="H52" s="331"/>
      <c r="I52" s="331"/>
      <c r="J52" s="331"/>
      <c r="K52" s="331"/>
      <c r="L52" s="331"/>
      <c r="M52" s="331"/>
      <c r="N52" s="331"/>
      <c r="O52" s="331"/>
      <c r="P52" s="331"/>
      <c r="Q52" s="331"/>
      <c r="R52" s="331"/>
      <c r="S52" s="331"/>
      <c r="T52" s="331"/>
      <c r="U52" s="331"/>
      <c r="V52" s="331"/>
      <c r="W52" s="331"/>
      <c r="X52" s="332"/>
    </row>
    <row r="53" spans="1:24" x14ac:dyDescent="0.25">
      <c r="A53" s="143"/>
      <c r="B53" s="135" t="s">
        <v>170</v>
      </c>
      <c r="C53" s="160">
        <v>141</v>
      </c>
      <c r="D53" s="190">
        <v>6</v>
      </c>
      <c r="E53" s="182">
        <v>6</v>
      </c>
      <c r="F53" s="159">
        <v>0</v>
      </c>
      <c r="G53" s="162">
        <v>0</v>
      </c>
      <c r="H53" s="162">
        <v>0</v>
      </c>
      <c r="I53" s="182">
        <v>6</v>
      </c>
      <c r="J53" s="159">
        <v>0</v>
      </c>
      <c r="K53" s="162">
        <v>0</v>
      </c>
      <c r="L53" s="162">
        <v>0</v>
      </c>
      <c r="M53" s="180">
        <v>6</v>
      </c>
      <c r="N53" s="185">
        <v>0</v>
      </c>
      <c r="O53" s="162">
        <v>0</v>
      </c>
      <c r="P53" s="162">
        <v>0</v>
      </c>
      <c r="Q53" s="182">
        <v>6</v>
      </c>
      <c r="R53" s="159">
        <v>0</v>
      </c>
      <c r="S53" s="162">
        <v>0</v>
      </c>
      <c r="T53" s="162">
        <v>0</v>
      </c>
      <c r="U53" s="182">
        <v>6</v>
      </c>
      <c r="V53" s="159">
        <v>0</v>
      </c>
      <c r="W53" s="159">
        <v>0</v>
      </c>
      <c r="X53" s="162">
        <v>0</v>
      </c>
    </row>
    <row r="54" spans="1:24" x14ac:dyDescent="0.25">
      <c r="A54" s="143"/>
      <c r="B54" s="135" t="s">
        <v>425</v>
      </c>
      <c r="C54" s="330"/>
      <c r="D54" s="332"/>
      <c r="E54" s="182">
        <f>E53/$D$53*100</f>
        <v>100</v>
      </c>
      <c r="F54" s="182">
        <f t="shared" ref="F54:X54" si="13">F53/$D$53*100</f>
        <v>0</v>
      </c>
      <c r="G54" s="182">
        <f t="shared" si="13"/>
        <v>0</v>
      </c>
      <c r="H54" s="182">
        <f t="shared" si="13"/>
        <v>0</v>
      </c>
      <c r="I54" s="182">
        <f t="shared" si="13"/>
        <v>100</v>
      </c>
      <c r="J54" s="182">
        <f t="shared" si="13"/>
        <v>0</v>
      </c>
      <c r="K54" s="182">
        <f t="shared" si="13"/>
        <v>0</v>
      </c>
      <c r="L54" s="182">
        <f t="shared" si="13"/>
        <v>0</v>
      </c>
      <c r="M54" s="182">
        <f t="shared" si="13"/>
        <v>100</v>
      </c>
      <c r="N54" s="182">
        <f t="shared" si="13"/>
        <v>0</v>
      </c>
      <c r="O54" s="182">
        <f t="shared" si="13"/>
        <v>0</v>
      </c>
      <c r="P54" s="182">
        <f t="shared" si="13"/>
        <v>0</v>
      </c>
      <c r="Q54" s="182">
        <f t="shared" si="13"/>
        <v>100</v>
      </c>
      <c r="R54" s="182">
        <f t="shared" si="13"/>
        <v>0</v>
      </c>
      <c r="S54" s="182">
        <f t="shared" si="13"/>
        <v>0</v>
      </c>
      <c r="T54" s="182">
        <f t="shared" si="13"/>
        <v>0</v>
      </c>
      <c r="U54" s="182">
        <f t="shared" si="13"/>
        <v>100</v>
      </c>
      <c r="V54" s="182">
        <f t="shared" si="13"/>
        <v>0</v>
      </c>
      <c r="W54" s="182">
        <f t="shared" si="13"/>
        <v>0</v>
      </c>
      <c r="X54" s="182">
        <f t="shared" si="13"/>
        <v>0</v>
      </c>
    </row>
    <row r="55" spans="1:24" x14ac:dyDescent="0.25">
      <c r="A55" s="143">
        <v>15</v>
      </c>
      <c r="B55" s="134" t="s">
        <v>450</v>
      </c>
      <c r="C55" s="313"/>
      <c r="D55" s="314"/>
      <c r="E55" s="314"/>
      <c r="F55" s="314"/>
      <c r="G55" s="314"/>
      <c r="H55" s="314"/>
      <c r="I55" s="314"/>
      <c r="J55" s="314"/>
      <c r="K55" s="314"/>
      <c r="L55" s="314"/>
      <c r="M55" s="314"/>
      <c r="N55" s="314"/>
      <c r="O55" s="314"/>
      <c r="P55" s="314"/>
      <c r="Q55" s="314"/>
      <c r="R55" s="314"/>
      <c r="S55" s="314"/>
      <c r="T55" s="314"/>
      <c r="U55" s="314"/>
      <c r="V55" s="314"/>
      <c r="W55" s="314"/>
      <c r="X55" s="315"/>
    </row>
    <row r="56" spans="1:24" x14ac:dyDescent="0.25">
      <c r="A56" s="143"/>
      <c r="B56" s="135" t="s">
        <v>170</v>
      </c>
      <c r="C56" s="157">
        <v>52</v>
      </c>
      <c r="D56" s="190">
        <v>6</v>
      </c>
      <c r="E56" s="182">
        <v>4</v>
      </c>
      <c r="F56" s="159">
        <v>2</v>
      </c>
      <c r="G56" s="162">
        <v>0</v>
      </c>
      <c r="H56" s="162">
        <v>0</v>
      </c>
      <c r="I56" s="182">
        <v>6</v>
      </c>
      <c r="J56" s="159">
        <v>0</v>
      </c>
      <c r="K56" s="162">
        <v>0</v>
      </c>
      <c r="L56" s="162">
        <v>0</v>
      </c>
      <c r="M56" s="180">
        <v>5</v>
      </c>
      <c r="N56" s="185">
        <v>1</v>
      </c>
      <c r="O56" s="162">
        <v>0</v>
      </c>
      <c r="P56" s="162">
        <v>0</v>
      </c>
      <c r="Q56" s="182">
        <v>6</v>
      </c>
      <c r="R56" s="159">
        <v>0</v>
      </c>
      <c r="S56" s="162">
        <v>0</v>
      </c>
      <c r="T56" s="162">
        <v>0</v>
      </c>
      <c r="U56" s="182">
        <v>5</v>
      </c>
      <c r="V56" s="159">
        <v>1</v>
      </c>
      <c r="W56" s="159">
        <v>0</v>
      </c>
      <c r="X56" s="162">
        <v>0</v>
      </c>
    </row>
    <row r="57" spans="1:24" x14ac:dyDescent="0.25">
      <c r="A57" s="143"/>
      <c r="B57" s="135" t="s">
        <v>425</v>
      </c>
      <c r="C57" s="330"/>
      <c r="D57" s="332"/>
      <c r="E57" s="182">
        <f t="shared" ref="E57:J57" si="14">E56/$D$56*100</f>
        <v>66.666666666666657</v>
      </c>
      <c r="F57" s="159">
        <f t="shared" si="14"/>
        <v>33.333333333333329</v>
      </c>
      <c r="G57" s="162">
        <f t="shared" si="14"/>
        <v>0</v>
      </c>
      <c r="H57" s="162">
        <f t="shared" si="14"/>
        <v>0</v>
      </c>
      <c r="I57" s="182">
        <f t="shared" si="14"/>
        <v>100</v>
      </c>
      <c r="J57" s="159">
        <f t="shared" si="14"/>
        <v>0</v>
      </c>
      <c r="K57" s="162">
        <f>K56/4*100</f>
        <v>0</v>
      </c>
      <c r="L57" s="162">
        <f t="shared" ref="L57:X57" si="15">L56/$D$56*100</f>
        <v>0</v>
      </c>
      <c r="M57" s="180">
        <f t="shared" si="15"/>
        <v>83.333333333333343</v>
      </c>
      <c r="N57" s="185">
        <f t="shared" si="15"/>
        <v>16.666666666666664</v>
      </c>
      <c r="O57" s="162">
        <f t="shared" si="15"/>
        <v>0</v>
      </c>
      <c r="P57" s="162">
        <f t="shared" si="15"/>
        <v>0</v>
      </c>
      <c r="Q57" s="182">
        <f t="shared" si="15"/>
        <v>100</v>
      </c>
      <c r="R57" s="159">
        <f t="shared" si="15"/>
        <v>0</v>
      </c>
      <c r="S57" s="162">
        <f t="shared" si="15"/>
        <v>0</v>
      </c>
      <c r="T57" s="162">
        <f t="shared" si="15"/>
        <v>0</v>
      </c>
      <c r="U57" s="182">
        <f t="shared" si="15"/>
        <v>83.333333333333343</v>
      </c>
      <c r="V57" s="159">
        <f t="shared" si="15"/>
        <v>16.666666666666664</v>
      </c>
      <c r="W57" s="159">
        <f t="shared" si="15"/>
        <v>0</v>
      </c>
      <c r="X57" s="162">
        <f t="shared" si="15"/>
        <v>0</v>
      </c>
    </row>
    <row r="58" spans="1:24" ht="24" x14ac:dyDescent="0.25">
      <c r="A58" s="143">
        <v>16</v>
      </c>
      <c r="B58" s="134" t="s">
        <v>451</v>
      </c>
      <c r="C58" s="327"/>
      <c r="D58" s="328"/>
      <c r="E58" s="328"/>
      <c r="F58" s="328"/>
      <c r="G58" s="328"/>
      <c r="H58" s="328"/>
      <c r="I58" s="328"/>
      <c r="J58" s="328"/>
      <c r="K58" s="328"/>
      <c r="L58" s="328"/>
      <c r="M58" s="328"/>
      <c r="N58" s="328"/>
      <c r="O58" s="328"/>
      <c r="P58" s="328"/>
      <c r="Q58" s="328"/>
      <c r="R58" s="328"/>
      <c r="S58" s="328"/>
      <c r="T58" s="328"/>
      <c r="U58" s="328"/>
      <c r="V58" s="328"/>
      <c r="W58" s="328"/>
      <c r="X58" s="329"/>
    </row>
    <row r="59" spans="1:24" x14ac:dyDescent="0.25">
      <c r="A59" s="144"/>
      <c r="B59" s="135" t="s">
        <v>170</v>
      </c>
      <c r="C59" s="157">
        <v>88</v>
      </c>
      <c r="D59" s="189">
        <v>9</v>
      </c>
      <c r="E59" s="181">
        <v>9</v>
      </c>
      <c r="F59" s="158">
        <v>0</v>
      </c>
      <c r="G59" s="161">
        <v>0</v>
      </c>
      <c r="H59" s="161">
        <v>0</v>
      </c>
      <c r="I59" s="181">
        <v>9</v>
      </c>
      <c r="J59" s="158">
        <v>0</v>
      </c>
      <c r="K59" s="161">
        <v>0</v>
      </c>
      <c r="L59" s="161">
        <v>0</v>
      </c>
      <c r="M59" s="179">
        <v>9</v>
      </c>
      <c r="N59" s="186">
        <v>0</v>
      </c>
      <c r="O59" s="161">
        <v>0</v>
      </c>
      <c r="P59" s="161">
        <v>0</v>
      </c>
      <c r="Q59" s="181">
        <v>9</v>
      </c>
      <c r="R59" s="158">
        <v>0</v>
      </c>
      <c r="S59" s="161">
        <v>0</v>
      </c>
      <c r="T59" s="161">
        <v>0</v>
      </c>
      <c r="U59" s="181">
        <v>9</v>
      </c>
      <c r="V59" s="158">
        <v>0</v>
      </c>
      <c r="W59" s="161">
        <v>0</v>
      </c>
      <c r="X59" s="161">
        <v>0</v>
      </c>
    </row>
    <row r="60" spans="1:24" x14ac:dyDescent="0.25">
      <c r="A60" s="143"/>
      <c r="B60" s="135" t="s">
        <v>425</v>
      </c>
      <c r="C60" s="330"/>
      <c r="D60" s="332"/>
      <c r="E60" s="182">
        <f t="shared" ref="E60:X60" si="16">E59/$D$59*100</f>
        <v>100</v>
      </c>
      <c r="F60" s="159">
        <f t="shared" si="16"/>
        <v>0</v>
      </c>
      <c r="G60" s="162">
        <f t="shared" si="16"/>
        <v>0</v>
      </c>
      <c r="H60" s="162">
        <f t="shared" si="16"/>
        <v>0</v>
      </c>
      <c r="I60" s="182">
        <f t="shared" si="16"/>
        <v>100</v>
      </c>
      <c r="J60" s="159">
        <f t="shared" si="16"/>
        <v>0</v>
      </c>
      <c r="K60" s="162">
        <f t="shared" si="16"/>
        <v>0</v>
      </c>
      <c r="L60" s="162">
        <f t="shared" si="16"/>
        <v>0</v>
      </c>
      <c r="M60" s="180">
        <f t="shared" si="16"/>
        <v>100</v>
      </c>
      <c r="N60" s="185">
        <f t="shared" si="16"/>
        <v>0</v>
      </c>
      <c r="O60" s="162">
        <f t="shared" si="16"/>
        <v>0</v>
      </c>
      <c r="P60" s="162">
        <f t="shared" si="16"/>
        <v>0</v>
      </c>
      <c r="Q60" s="182">
        <f t="shared" si="16"/>
        <v>100</v>
      </c>
      <c r="R60" s="159">
        <f t="shared" si="16"/>
        <v>0</v>
      </c>
      <c r="S60" s="162">
        <f t="shared" si="16"/>
        <v>0</v>
      </c>
      <c r="T60" s="162">
        <f t="shared" si="16"/>
        <v>0</v>
      </c>
      <c r="U60" s="182">
        <f t="shared" si="16"/>
        <v>100</v>
      </c>
      <c r="V60" s="159">
        <f t="shared" si="16"/>
        <v>0</v>
      </c>
      <c r="W60" s="162">
        <f t="shared" si="16"/>
        <v>0</v>
      </c>
      <c r="X60" s="162">
        <f t="shared" si="16"/>
        <v>0</v>
      </c>
    </row>
    <row r="61" spans="1:24" x14ac:dyDescent="0.25">
      <c r="A61" s="143"/>
      <c r="B61" s="333" t="s">
        <v>426</v>
      </c>
      <c r="C61" s="334"/>
      <c r="D61" s="335"/>
      <c r="E61" s="183"/>
      <c r="F61" s="163"/>
      <c r="G61" s="163"/>
      <c r="H61" s="163"/>
      <c r="I61" s="184"/>
      <c r="J61" s="164"/>
      <c r="K61" s="164"/>
      <c r="L61" s="164"/>
      <c r="M61" s="188"/>
      <c r="N61" s="187"/>
      <c r="O61" s="164"/>
      <c r="P61" s="164"/>
      <c r="Q61" s="184"/>
      <c r="R61" s="164"/>
      <c r="S61" s="164"/>
      <c r="T61" s="164"/>
      <c r="U61" s="184"/>
      <c r="V61" s="164"/>
      <c r="W61" s="164"/>
      <c r="X61" s="164"/>
    </row>
    <row r="62" spans="1:24" ht="25.5" customHeight="1" x14ac:dyDescent="0.25">
      <c r="A62" s="145"/>
      <c r="B62" s="136" t="s">
        <v>170</v>
      </c>
      <c r="C62" s="165">
        <f>C59+C56+C53+C50+C47+C44+C41+C38+C35+C32+C29+C26+C23+C20+C17+C14</f>
        <v>4025</v>
      </c>
      <c r="D62" s="165">
        <f t="shared" ref="D62:W62" si="17">SUM(D58+D56+D52+D50+D47+D44+D41+D38+D34+D32+D29+D26+D22+D17+D13)</f>
        <v>331</v>
      </c>
      <c r="E62" s="165">
        <f t="shared" si="17"/>
        <v>274</v>
      </c>
      <c r="F62" s="165">
        <f t="shared" si="17"/>
        <v>57</v>
      </c>
      <c r="G62" s="165">
        <f t="shared" si="17"/>
        <v>0</v>
      </c>
      <c r="H62" s="165">
        <f t="shared" si="17"/>
        <v>0</v>
      </c>
      <c r="I62" s="165">
        <f t="shared" si="17"/>
        <v>288</v>
      </c>
      <c r="J62" s="165">
        <f t="shared" si="17"/>
        <v>43</v>
      </c>
      <c r="K62" s="165">
        <f t="shared" si="17"/>
        <v>0</v>
      </c>
      <c r="L62" s="165">
        <f t="shared" si="17"/>
        <v>0</v>
      </c>
      <c r="M62" s="165">
        <f t="shared" si="17"/>
        <v>231</v>
      </c>
      <c r="N62" s="165">
        <f t="shared" si="17"/>
        <v>100</v>
      </c>
      <c r="O62" s="165">
        <f t="shared" si="17"/>
        <v>0</v>
      </c>
      <c r="P62" s="165">
        <f t="shared" si="17"/>
        <v>0</v>
      </c>
      <c r="Q62" s="165">
        <f t="shared" si="17"/>
        <v>318</v>
      </c>
      <c r="R62" s="165">
        <f t="shared" si="17"/>
        <v>13</v>
      </c>
      <c r="S62" s="165">
        <f t="shared" si="17"/>
        <v>0</v>
      </c>
      <c r="T62" s="165">
        <f t="shared" si="17"/>
        <v>0</v>
      </c>
      <c r="U62" s="165">
        <f t="shared" si="17"/>
        <v>270</v>
      </c>
      <c r="V62" s="165">
        <f t="shared" si="17"/>
        <v>60</v>
      </c>
      <c r="W62" s="165">
        <f t="shared" si="17"/>
        <v>1</v>
      </c>
      <c r="X62" s="165">
        <f>SUM(X58+X56+X52+X50+C46+X44+X41+X38+X34+X32+X29+X26+X22+X17+X13)</f>
        <v>0</v>
      </c>
    </row>
    <row r="63" spans="1:24" x14ac:dyDescent="0.25">
      <c r="A63" s="145"/>
      <c r="B63" s="136" t="s">
        <v>427</v>
      </c>
      <c r="C63" s="339"/>
      <c r="D63" s="340"/>
      <c r="E63" s="166">
        <f t="shared" ref="E63:W63" si="18">E62/$D$62*100</f>
        <v>82.779456193353468</v>
      </c>
      <c r="F63" s="166">
        <f t="shared" si="18"/>
        <v>17.220543806646525</v>
      </c>
      <c r="G63" s="166">
        <f t="shared" si="18"/>
        <v>0</v>
      </c>
      <c r="H63" s="166">
        <f t="shared" si="18"/>
        <v>0</v>
      </c>
      <c r="I63" s="166">
        <f t="shared" si="18"/>
        <v>87.009063444108762</v>
      </c>
      <c r="J63" s="166">
        <f t="shared" si="18"/>
        <v>12.990936555891238</v>
      </c>
      <c r="K63" s="166">
        <f t="shared" si="18"/>
        <v>0</v>
      </c>
      <c r="L63" s="166">
        <f t="shared" si="18"/>
        <v>0</v>
      </c>
      <c r="M63" s="166">
        <f t="shared" si="18"/>
        <v>69.78851963746223</v>
      </c>
      <c r="N63" s="166">
        <f t="shared" si="18"/>
        <v>30.211480362537763</v>
      </c>
      <c r="O63" s="166">
        <f t="shared" si="18"/>
        <v>0</v>
      </c>
      <c r="P63" s="166">
        <f t="shared" si="18"/>
        <v>0</v>
      </c>
      <c r="Q63" s="166">
        <f t="shared" si="18"/>
        <v>96.072507552870093</v>
      </c>
      <c r="R63" s="166">
        <f t="shared" si="18"/>
        <v>3.9274924471299091</v>
      </c>
      <c r="S63" s="166">
        <f t="shared" si="18"/>
        <v>0</v>
      </c>
      <c r="T63" s="166">
        <f t="shared" si="18"/>
        <v>0</v>
      </c>
      <c r="U63" s="166">
        <f t="shared" si="18"/>
        <v>81.570996978851966</v>
      </c>
      <c r="V63" s="166">
        <f t="shared" si="18"/>
        <v>18.126888217522659</v>
      </c>
      <c r="W63" s="166">
        <f t="shared" si="18"/>
        <v>0.30211480362537763</v>
      </c>
      <c r="X63" s="166">
        <f>X62/$D$62*199</f>
        <v>0</v>
      </c>
    </row>
    <row r="65" spans="18:24" ht="38.25" customHeight="1" x14ac:dyDescent="0.25">
      <c r="R65" s="341" t="s">
        <v>468</v>
      </c>
      <c r="S65" s="301"/>
      <c r="T65" s="301"/>
      <c r="U65" s="301"/>
      <c r="V65" s="301"/>
      <c r="W65" s="301"/>
      <c r="X65" s="301"/>
    </row>
    <row r="66" spans="18:24" ht="15.75" customHeight="1" x14ac:dyDescent="0.25">
      <c r="R66" s="298" t="s">
        <v>428</v>
      </c>
      <c r="S66" s="298"/>
      <c r="T66" s="298"/>
      <c r="U66" s="298"/>
      <c r="V66" s="298"/>
      <c r="W66" s="298"/>
      <c r="X66" s="298"/>
    </row>
    <row r="71" spans="18:24" x14ac:dyDescent="0.25">
      <c r="S71" s="301" t="s">
        <v>209</v>
      </c>
      <c r="T71" s="301"/>
      <c r="U71" s="301"/>
      <c r="V71" s="301"/>
      <c r="W71" s="301"/>
    </row>
  </sheetData>
  <mergeCells count="52">
    <mergeCell ref="S71:W71"/>
    <mergeCell ref="C54:D54"/>
    <mergeCell ref="C57:D57"/>
    <mergeCell ref="C60:D60"/>
    <mergeCell ref="C63:D63"/>
    <mergeCell ref="R65:X65"/>
    <mergeCell ref="R66:X66"/>
    <mergeCell ref="C52:X52"/>
    <mergeCell ref="C55:X55"/>
    <mergeCell ref="C58:X58"/>
    <mergeCell ref="B61:D61"/>
    <mergeCell ref="C36:D36"/>
    <mergeCell ref="C39:D39"/>
    <mergeCell ref="C42:D42"/>
    <mergeCell ref="C48:D48"/>
    <mergeCell ref="C51:D51"/>
    <mergeCell ref="C46:X46"/>
    <mergeCell ref="C49:X49"/>
    <mergeCell ref="C21:D21"/>
    <mergeCell ref="C24:D24"/>
    <mergeCell ref="C27:D27"/>
    <mergeCell ref="C22:X22"/>
    <mergeCell ref="C25:X25"/>
    <mergeCell ref="C31:X31"/>
    <mergeCell ref="C34:X34"/>
    <mergeCell ref="C30:D30"/>
    <mergeCell ref="C33:D33"/>
    <mergeCell ref="C45:D45"/>
    <mergeCell ref="C37:X37"/>
    <mergeCell ref="C40:X40"/>
    <mergeCell ref="C43:X43"/>
    <mergeCell ref="N3:X3"/>
    <mergeCell ref="V1:X1"/>
    <mergeCell ref="A3:F3"/>
    <mergeCell ref="A4:F4"/>
    <mergeCell ref="A7:X7"/>
    <mergeCell ref="C28:X28"/>
    <mergeCell ref="A9:A11"/>
    <mergeCell ref="B9:B11"/>
    <mergeCell ref="C9:C11"/>
    <mergeCell ref="D9:D11"/>
    <mergeCell ref="E9:X9"/>
    <mergeCell ref="E10:H10"/>
    <mergeCell ref="I10:L10"/>
    <mergeCell ref="M10:P10"/>
    <mergeCell ref="Q10:T10"/>
    <mergeCell ref="U10:X10"/>
    <mergeCell ref="C13:X13"/>
    <mergeCell ref="C16:X16"/>
    <mergeCell ref="C19:X19"/>
    <mergeCell ref="C18:D18"/>
    <mergeCell ref="C15:D15"/>
  </mergeCells>
  <pageMargins left="0.39" right="0.28999999999999998"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A13" zoomScaleNormal="100" workbookViewId="0">
      <selection activeCell="B39" sqref="B39"/>
    </sheetView>
  </sheetViews>
  <sheetFormatPr defaultRowHeight="15" x14ac:dyDescent="0.25"/>
  <cols>
    <col min="1" max="1" width="5.140625" customWidth="1"/>
    <col min="2" max="2" width="21.7109375" customWidth="1"/>
    <col min="3" max="15" width="7.28515625" customWidth="1"/>
  </cols>
  <sheetData>
    <row r="1" spans="1:15" x14ac:dyDescent="0.25">
      <c r="A1" s="216" t="s">
        <v>371</v>
      </c>
      <c r="B1" s="216"/>
      <c r="C1" s="2"/>
      <c r="D1" s="2"/>
      <c r="E1" s="2"/>
      <c r="F1" s="2"/>
      <c r="G1" s="2"/>
      <c r="H1" s="2"/>
      <c r="I1" s="2"/>
      <c r="J1" s="2"/>
      <c r="K1" s="2"/>
      <c r="M1" s="16"/>
      <c r="N1" s="215" t="s">
        <v>20</v>
      </c>
      <c r="O1" s="215"/>
    </row>
    <row r="2" spans="1:15" x14ac:dyDescent="0.25">
      <c r="A2" s="216" t="s">
        <v>372</v>
      </c>
      <c r="B2" s="216"/>
      <c r="C2" s="64"/>
      <c r="D2" s="64"/>
      <c r="E2" s="64"/>
      <c r="F2" s="64"/>
      <c r="G2" s="64"/>
      <c r="H2" s="64"/>
      <c r="I2" s="64"/>
      <c r="J2" s="64"/>
      <c r="K2" s="64"/>
      <c r="M2" s="63"/>
      <c r="N2" s="63"/>
      <c r="O2" s="63"/>
    </row>
    <row r="3" spans="1:15" ht="48.75" customHeight="1" x14ac:dyDescent="0.25">
      <c r="A3" s="213" t="s">
        <v>460</v>
      </c>
      <c r="B3" s="213"/>
      <c r="C3" s="213"/>
      <c r="D3" s="213"/>
      <c r="E3" s="213"/>
      <c r="F3" s="213"/>
      <c r="G3" s="213"/>
      <c r="H3" s="213"/>
      <c r="I3" s="213"/>
      <c r="J3" s="213"/>
      <c r="K3" s="213"/>
      <c r="L3" s="213"/>
      <c r="M3" s="213"/>
      <c r="N3" s="213"/>
      <c r="O3" s="213"/>
    </row>
    <row r="4" spans="1:15" ht="1.5" customHeight="1" x14ac:dyDescent="0.25">
      <c r="C4" s="214"/>
      <c r="D4" s="214"/>
      <c r="E4" s="214"/>
      <c r="F4" s="214"/>
      <c r="G4" s="214"/>
      <c r="H4" s="214"/>
      <c r="I4" s="214"/>
      <c r="J4" s="214"/>
      <c r="K4" s="214"/>
      <c r="L4" s="214"/>
      <c r="M4" s="214"/>
    </row>
    <row r="5" spans="1:15" s="1" customFormat="1" ht="24" customHeight="1" x14ac:dyDescent="0.2">
      <c r="A5" s="199" t="s">
        <v>15</v>
      </c>
      <c r="B5" s="199" t="s">
        <v>180</v>
      </c>
      <c r="C5" s="202" t="s">
        <v>2</v>
      </c>
      <c r="D5" s="202"/>
      <c r="E5" s="202"/>
      <c r="F5" s="202" t="s">
        <v>13</v>
      </c>
      <c r="G5" s="202"/>
      <c r="H5" s="202"/>
      <c r="I5" s="202"/>
      <c r="J5" s="202" t="s">
        <v>3</v>
      </c>
      <c r="K5" s="202"/>
      <c r="L5" s="202"/>
      <c r="M5" s="199" t="s">
        <v>11</v>
      </c>
      <c r="N5" s="199" t="s">
        <v>12</v>
      </c>
      <c r="O5" s="199" t="s">
        <v>65</v>
      </c>
    </row>
    <row r="6" spans="1:15" s="1" customFormat="1" ht="14.25" x14ac:dyDescent="0.2">
      <c r="A6" s="200"/>
      <c r="B6" s="200"/>
      <c r="C6" s="202" t="s">
        <v>4</v>
      </c>
      <c r="D6" s="206" t="s">
        <v>5</v>
      </c>
      <c r="E6" s="206"/>
      <c r="F6" s="202" t="s">
        <v>4</v>
      </c>
      <c r="G6" s="203" t="s">
        <v>5</v>
      </c>
      <c r="H6" s="204"/>
      <c r="I6" s="205"/>
      <c r="J6" s="202" t="s">
        <v>4</v>
      </c>
      <c r="K6" s="206" t="s">
        <v>5</v>
      </c>
      <c r="L6" s="206"/>
      <c r="M6" s="200"/>
      <c r="N6" s="200"/>
      <c r="O6" s="200"/>
    </row>
    <row r="7" spans="1:15" s="1" customFormat="1" ht="75.75" customHeight="1" x14ac:dyDescent="0.2">
      <c r="A7" s="201"/>
      <c r="B7" s="201"/>
      <c r="C7" s="202"/>
      <c r="D7" s="27" t="s">
        <v>6</v>
      </c>
      <c r="E7" s="27" t="s">
        <v>7</v>
      </c>
      <c r="F7" s="202"/>
      <c r="G7" s="27" t="s">
        <v>14</v>
      </c>
      <c r="H7" s="27" t="s">
        <v>8</v>
      </c>
      <c r="I7" s="27" t="s">
        <v>9</v>
      </c>
      <c r="J7" s="202"/>
      <c r="K7" s="27" t="s">
        <v>10</v>
      </c>
      <c r="L7" s="27" t="s">
        <v>185</v>
      </c>
      <c r="M7" s="201"/>
      <c r="N7" s="201"/>
      <c r="O7" s="201"/>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365</v>
      </c>
      <c r="D9" s="192">
        <v>3</v>
      </c>
      <c r="E9" s="192">
        <v>362</v>
      </c>
      <c r="F9" s="5">
        <f>G9+H9+I9</f>
        <v>359</v>
      </c>
      <c r="G9" s="193">
        <v>353</v>
      </c>
      <c r="H9" s="193">
        <v>6</v>
      </c>
      <c r="I9" s="194">
        <v>0</v>
      </c>
      <c r="J9" s="5">
        <f>K9+L9</f>
        <v>6</v>
      </c>
      <c r="K9" s="195">
        <v>6</v>
      </c>
      <c r="L9" s="196">
        <v>0</v>
      </c>
      <c r="M9" s="197">
        <v>0</v>
      </c>
      <c r="N9" s="198">
        <v>0</v>
      </c>
      <c r="O9" s="5">
        <v>23</v>
      </c>
    </row>
    <row r="10" spans="1:15" x14ac:dyDescent="0.25">
      <c r="A10" s="6">
        <v>2</v>
      </c>
      <c r="B10" s="5" t="s">
        <v>191</v>
      </c>
      <c r="C10" s="5">
        <f>F10+J10+M10</f>
        <v>272</v>
      </c>
      <c r="D10" s="192">
        <v>17</v>
      </c>
      <c r="E10" s="192">
        <v>255</v>
      </c>
      <c r="F10" s="5">
        <f t="shared" ref="F10:F24" si="0">G10+H10+I10</f>
        <v>260</v>
      </c>
      <c r="G10" s="193">
        <v>217</v>
      </c>
      <c r="H10" s="193">
        <v>43</v>
      </c>
      <c r="I10" s="194">
        <v>0</v>
      </c>
      <c r="J10" s="5">
        <f t="shared" ref="J10:J24" si="1">K10+L10</f>
        <v>12</v>
      </c>
      <c r="K10" s="195">
        <v>12</v>
      </c>
      <c r="L10" s="196">
        <v>0</v>
      </c>
      <c r="M10" s="197">
        <v>0</v>
      </c>
      <c r="N10" s="198">
        <v>0</v>
      </c>
      <c r="O10" s="5">
        <v>77</v>
      </c>
    </row>
    <row r="11" spans="1:15" x14ac:dyDescent="0.25">
      <c r="A11" s="6">
        <v>3</v>
      </c>
      <c r="B11" s="5" t="s">
        <v>192</v>
      </c>
      <c r="C11" s="5">
        <f t="shared" ref="C11:C24" si="2">F11+J11+M11</f>
        <v>272</v>
      </c>
      <c r="D11" s="192">
        <v>25</v>
      </c>
      <c r="E11" s="192">
        <v>247</v>
      </c>
      <c r="F11" s="5">
        <f t="shared" si="0"/>
        <v>240</v>
      </c>
      <c r="G11" s="193">
        <v>232</v>
      </c>
      <c r="H11" s="193">
        <v>8</v>
      </c>
      <c r="I11" s="194">
        <v>0</v>
      </c>
      <c r="J11" s="5">
        <f t="shared" si="1"/>
        <v>31</v>
      </c>
      <c r="K11" s="195">
        <v>31</v>
      </c>
      <c r="L11" s="196">
        <v>0</v>
      </c>
      <c r="M11" s="197">
        <v>1</v>
      </c>
      <c r="N11" s="198">
        <v>9</v>
      </c>
      <c r="O11" s="5">
        <v>9</v>
      </c>
    </row>
    <row r="12" spans="1:15" x14ac:dyDescent="0.25">
      <c r="A12" s="6">
        <v>4</v>
      </c>
      <c r="B12" s="5" t="s">
        <v>193</v>
      </c>
      <c r="C12" s="5">
        <f t="shared" si="2"/>
        <v>337</v>
      </c>
      <c r="D12" s="192">
        <v>42</v>
      </c>
      <c r="E12" s="192">
        <v>295</v>
      </c>
      <c r="F12" s="5">
        <f t="shared" si="0"/>
        <v>306</v>
      </c>
      <c r="G12" s="193">
        <v>294</v>
      </c>
      <c r="H12" s="193">
        <v>12</v>
      </c>
      <c r="I12" s="194">
        <v>0</v>
      </c>
      <c r="J12" s="5">
        <f t="shared" si="1"/>
        <v>29</v>
      </c>
      <c r="K12" s="195">
        <v>29</v>
      </c>
      <c r="L12" s="196">
        <v>0</v>
      </c>
      <c r="M12" s="197">
        <v>2</v>
      </c>
      <c r="N12" s="198">
        <v>11</v>
      </c>
      <c r="O12" s="5">
        <v>59</v>
      </c>
    </row>
    <row r="13" spans="1:15" x14ac:dyDescent="0.25">
      <c r="A13" s="6">
        <v>5</v>
      </c>
      <c r="B13" s="5" t="s">
        <v>194</v>
      </c>
      <c r="C13" s="5">
        <f t="shared" si="2"/>
        <v>344</v>
      </c>
      <c r="D13" s="192">
        <v>4</v>
      </c>
      <c r="E13" s="192">
        <v>340</v>
      </c>
      <c r="F13" s="5">
        <f t="shared" si="0"/>
        <v>340</v>
      </c>
      <c r="G13" s="193">
        <v>340</v>
      </c>
      <c r="H13" s="193">
        <v>0</v>
      </c>
      <c r="I13" s="194">
        <v>0</v>
      </c>
      <c r="J13" s="5">
        <f t="shared" si="1"/>
        <v>4</v>
      </c>
      <c r="K13" s="195">
        <v>4</v>
      </c>
      <c r="L13" s="196">
        <v>0</v>
      </c>
      <c r="M13" s="197">
        <v>0</v>
      </c>
      <c r="N13" s="198">
        <v>2</v>
      </c>
      <c r="O13" s="5">
        <v>4</v>
      </c>
    </row>
    <row r="14" spans="1:15" x14ac:dyDescent="0.25">
      <c r="A14" s="6">
        <v>6</v>
      </c>
      <c r="B14" s="5" t="s">
        <v>195</v>
      </c>
      <c r="C14" s="5">
        <f t="shared" si="2"/>
        <v>491</v>
      </c>
      <c r="D14" s="192">
        <v>27</v>
      </c>
      <c r="E14" s="192">
        <v>464</v>
      </c>
      <c r="F14" s="5">
        <f t="shared" si="0"/>
        <v>472</v>
      </c>
      <c r="G14" s="193">
        <v>451</v>
      </c>
      <c r="H14" s="193">
        <v>21</v>
      </c>
      <c r="I14" s="194">
        <v>0</v>
      </c>
      <c r="J14" s="5">
        <f t="shared" si="1"/>
        <v>19</v>
      </c>
      <c r="K14" s="195">
        <v>19</v>
      </c>
      <c r="L14" s="196">
        <v>0</v>
      </c>
      <c r="M14" s="197">
        <v>0</v>
      </c>
      <c r="N14" s="198">
        <v>4</v>
      </c>
      <c r="O14" s="5">
        <v>0</v>
      </c>
    </row>
    <row r="15" spans="1:15" x14ac:dyDescent="0.25">
      <c r="A15" s="6">
        <v>7</v>
      </c>
      <c r="B15" s="5" t="s">
        <v>196</v>
      </c>
      <c r="C15" s="5">
        <f t="shared" si="2"/>
        <v>104</v>
      </c>
      <c r="D15" s="192">
        <v>10</v>
      </c>
      <c r="E15" s="192">
        <v>94</v>
      </c>
      <c r="F15" s="5">
        <f t="shared" si="0"/>
        <v>96</v>
      </c>
      <c r="G15" s="193">
        <v>96</v>
      </c>
      <c r="H15" s="193">
        <v>0</v>
      </c>
      <c r="I15" s="194">
        <v>0</v>
      </c>
      <c r="J15" s="5">
        <f t="shared" si="1"/>
        <v>6</v>
      </c>
      <c r="K15" s="195">
        <v>6</v>
      </c>
      <c r="L15" s="196">
        <v>0</v>
      </c>
      <c r="M15" s="197">
        <v>2</v>
      </c>
      <c r="N15" s="198">
        <v>0</v>
      </c>
      <c r="O15" s="5">
        <v>21</v>
      </c>
    </row>
    <row r="16" spans="1:15" x14ac:dyDescent="0.25">
      <c r="A16" s="6">
        <v>8</v>
      </c>
      <c r="B16" s="5" t="s">
        <v>197</v>
      </c>
      <c r="C16" s="5">
        <f t="shared" si="2"/>
        <v>372</v>
      </c>
      <c r="D16" s="192">
        <v>21</v>
      </c>
      <c r="E16" s="192">
        <v>351</v>
      </c>
      <c r="F16" s="5">
        <f t="shared" si="0"/>
        <v>360</v>
      </c>
      <c r="G16" s="193">
        <v>353</v>
      </c>
      <c r="H16" s="193">
        <v>7</v>
      </c>
      <c r="I16" s="194">
        <v>0</v>
      </c>
      <c r="J16" s="5">
        <f t="shared" si="1"/>
        <v>11</v>
      </c>
      <c r="K16" s="195">
        <v>9</v>
      </c>
      <c r="L16" s="196">
        <v>2</v>
      </c>
      <c r="M16" s="197">
        <v>1</v>
      </c>
      <c r="N16" s="198">
        <v>11</v>
      </c>
      <c r="O16" s="5">
        <v>28</v>
      </c>
    </row>
    <row r="17" spans="1:15" x14ac:dyDescent="0.25">
      <c r="A17" s="6">
        <v>9</v>
      </c>
      <c r="B17" s="5" t="s">
        <v>198</v>
      </c>
      <c r="C17" s="5">
        <f t="shared" si="2"/>
        <v>359</v>
      </c>
      <c r="D17" s="192">
        <v>9</v>
      </c>
      <c r="E17" s="192">
        <v>350</v>
      </c>
      <c r="F17" s="5">
        <f t="shared" si="0"/>
        <v>352</v>
      </c>
      <c r="G17" s="193">
        <v>348</v>
      </c>
      <c r="H17" s="193">
        <v>4</v>
      </c>
      <c r="I17" s="194">
        <v>0</v>
      </c>
      <c r="J17" s="5">
        <f t="shared" si="1"/>
        <v>7</v>
      </c>
      <c r="K17" s="195">
        <v>7</v>
      </c>
      <c r="L17" s="196">
        <v>0</v>
      </c>
      <c r="M17" s="197">
        <v>0</v>
      </c>
      <c r="N17" s="198">
        <v>3</v>
      </c>
      <c r="O17" s="5">
        <v>3</v>
      </c>
    </row>
    <row r="18" spans="1:15" x14ac:dyDescent="0.25">
      <c r="A18" s="6">
        <v>10</v>
      </c>
      <c r="B18" s="5" t="s">
        <v>199</v>
      </c>
      <c r="C18" s="5">
        <f t="shared" si="2"/>
        <v>272</v>
      </c>
      <c r="D18" s="192">
        <v>16</v>
      </c>
      <c r="E18" s="192">
        <v>256</v>
      </c>
      <c r="F18" s="5">
        <f t="shared" si="0"/>
        <v>260</v>
      </c>
      <c r="G18" s="193">
        <v>258</v>
      </c>
      <c r="H18" s="193">
        <v>2</v>
      </c>
      <c r="I18" s="194">
        <v>0</v>
      </c>
      <c r="J18" s="5">
        <f t="shared" si="1"/>
        <v>11</v>
      </c>
      <c r="K18" s="195">
        <v>11</v>
      </c>
      <c r="L18" s="196">
        <v>0</v>
      </c>
      <c r="M18" s="197">
        <v>1</v>
      </c>
      <c r="N18" s="198">
        <v>5</v>
      </c>
      <c r="O18" s="5">
        <v>0</v>
      </c>
    </row>
    <row r="19" spans="1:15" x14ac:dyDescent="0.25">
      <c r="A19" s="6">
        <v>11</v>
      </c>
      <c r="B19" s="5" t="s">
        <v>200</v>
      </c>
      <c r="C19" s="5">
        <f t="shared" si="2"/>
        <v>366</v>
      </c>
      <c r="D19" s="192">
        <v>28</v>
      </c>
      <c r="E19" s="192">
        <v>338</v>
      </c>
      <c r="F19" s="5">
        <f t="shared" si="0"/>
        <v>334</v>
      </c>
      <c r="G19" s="193">
        <v>314</v>
      </c>
      <c r="H19" s="193">
        <v>20</v>
      </c>
      <c r="I19" s="194">
        <v>0</v>
      </c>
      <c r="J19" s="5">
        <f t="shared" si="1"/>
        <v>28</v>
      </c>
      <c r="K19" s="195">
        <v>28</v>
      </c>
      <c r="L19" s="196">
        <v>0</v>
      </c>
      <c r="M19" s="197">
        <v>4</v>
      </c>
      <c r="N19" s="198">
        <v>9</v>
      </c>
      <c r="O19" s="5">
        <v>0</v>
      </c>
    </row>
    <row r="20" spans="1:15" x14ac:dyDescent="0.25">
      <c r="A20" s="6">
        <v>12</v>
      </c>
      <c r="B20" s="5" t="s">
        <v>201</v>
      </c>
      <c r="C20" s="5">
        <f t="shared" si="2"/>
        <v>229</v>
      </c>
      <c r="D20" s="192">
        <v>31</v>
      </c>
      <c r="E20" s="192">
        <v>198</v>
      </c>
      <c r="F20" s="5">
        <f t="shared" si="0"/>
        <v>213</v>
      </c>
      <c r="G20" s="193">
        <v>205</v>
      </c>
      <c r="H20" s="193">
        <v>8</v>
      </c>
      <c r="I20" s="194">
        <v>0</v>
      </c>
      <c r="J20" s="5">
        <f t="shared" si="1"/>
        <v>15</v>
      </c>
      <c r="K20" s="195">
        <v>13</v>
      </c>
      <c r="L20" s="196">
        <v>2</v>
      </c>
      <c r="M20" s="197">
        <v>1</v>
      </c>
      <c r="N20" s="198">
        <v>15</v>
      </c>
      <c r="O20" s="5">
        <v>0</v>
      </c>
    </row>
    <row r="21" spans="1:15" x14ac:dyDescent="0.25">
      <c r="A21" s="6">
        <v>13</v>
      </c>
      <c r="B21" s="5" t="s">
        <v>202</v>
      </c>
      <c r="C21" s="5">
        <f t="shared" si="2"/>
        <v>354</v>
      </c>
      <c r="D21" s="192">
        <v>19</v>
      </c>
      <c r="E21" s="192">
        <v>335</v>
      </c>
      <c r="F21" s="5">
        <f t="shared" si="0"/>
        <v>336</v>
      </c>
      <c r="G21" s="193">
        <v>335</v>
      </c>
      <c r="H21" s="193">
        <v>1</v>
      </c>
      <c r="I21" s="194">
        <v>0</v>
      </c>
      <c r="J21" s="5">
        <f t="shared" si="1"/>
        <v>13</v>
      </c>
      <c r="K21" s="195">
        <v>13</v>
      </c>
      <c r="L21" s="196">
        <v>0</v>
      </c>
      <c r="M21" s="197">
        <v>5</v>
      </c>
      <c r="N21" s="198">
        <v>1</v>
      </c>
      <c r="O21" s="5">
        <v>0</v>
      </c>
    </row>
    <row r="22" spans="1:15" x14ac:dyDescent="0.25">
      <c r="A22" s="6">
        <v>14</v>
      </c>
      <c r="B22" s="5" t="s">
        <v>203</v>
      </c>
      <c r="C22" s="5">
        <f t="shared" si="2"/>
        <v>61</v>
      </c>
      <c r="D22" s="192">
        <v>7</v>
      </c>
      <c r="E22" s="192">
        <v>54</v>
      </c>
      <c r="F22" s="5">
        <f t="shared" si="0"/>
        <v>54</v>
      </c>
      <c r="G22" s="193">
        <v>52</v>
      </c>
      <c r="H22" s="193">
        <v>2</v>
      </c>
      <c r="I22" s="194">
        <v>0</v>
      </c>
      <c r="J22" s="5">
        <f t="shared" si="1"/>
        <v>7</v>
      </c>
      <c r="K22" s="195">
        <v>7</v>
      </c>
      <c r="L22" s="196">
        <v>0</v>
      </c>
      <c r="M22" s="197">
        <v>0</v>
      </c>
      <c r="N22" s="198">
        <v>1</v>
      </c>
      <c r="O22" s="5">
        <v>0</v>
      </c>
    </row>
    <row r="23" spans="1:15" x14ac:dyDescent="0.25">
      <c r="A23" s="6">
        <v>15</v>
      </c>
      <c r="B23" s="5" t="s">
        <v>204</v>
      </c>
      <c r="C23" s="5">
        <f t="shared" si="2"/>
        <v>141</v>
      </c>
      <c r="D23" s="192">
        <v>0</v>
      </c>
      <c r="E23" s="192">
        <v>141</v>
      </c>
      <c r="F23" s="5">
        <f t="shared" si="0"/>
        <v>141</v>
      </c>
      <c r="G23" s="193">
        <v>116</v>
      </c>
      <c r="H23" s="193">
        <v>20</v>
      </c>
      <c r="I23" s="194">
        <v>5</v>
      </c>
      <c r="J23" s="5">
        <f t="shared" si="1"/>
        <v>0</v>
      </c>
      <c r="K23" s="195">
        <v>0</v>
      </c>
      <c r="L23" s="196">
        <v>0</v>
      </c>
      <c r="M23" s="197">
        <v>0</v>
      </c>
      <c r="N23" s="198">
        <v>0</v>
      </c>
      <c r="O23" s="5">
        <v>0</v>
      </c>
    </row>
    <row r="24" spans="1:15" x14ac:dyDescent="0.25">
      <c r="A24" s="6">
        <v>16</v>
      </c>
      <c r="B24" s="5" t="s">
        <v>205</v>
      </c>
      <c r="C24" s="5">
        <f t="shared" si="2"/>
        <v>89</v>
      </c>
      <c r="D24" s="192">
        <v>22</v>
      </c>
      <c r="E24" s="192">
        <v>67</v>
      </c>
      <c r="F24" s="5">
        <f t="shared" si="0"/>
        <v>89</v>
      </c>
      <c r="G24" s="193">
        <v>88</v>
      </c>
      <c r="H24" s="193">
        <v>1</v>
      </c>
      <c r="I24" s="194">
        <v>0</v>
      </c>
      <c r="J24" s="5">
        <f t="shared" si="1"/>
        <v>0</v>
      </c>
      <c r="K24" s="195">
        <v>0</v>
      </c>
      <c r="L24" s="196">
        <v>0</v>
      </c>
      <c r="M24" s="197">
        <v>0</v>
      </c>
      <c r="N24" s="198">
        <v>1</v>
      </c>
      <c r="O24" s="5">
        <v>25</v>
      </c>
    </row>
    <row r="25" spans="1:15" x14ac:dyDescent="0.25">
      <c r="A25" s="6"/>
      <c r="B25" s="45" t="s">
        <v>186</v>
      </c>
      <c r="C25" s="8">
        <f t="shared" ref="C25:O25" si="3">SUM(C9:C24)</f>
        <v>4428</v>
      </c>
      <c r="D25" s="8">
        <f t="shared" si="3"/>
        <v>281</v>
      </c>
      <c r="E25" s="8">
        <f t="shared" si="3"/>
        <v>4147</v>
      </c>
      <c r="F25" s="8">
        <f t="shared" si="3"/>
        <v>4212</v>
      </c>
      <c r="G25" s="8">
        <f t="shared" si="3"/>
        <v>4052</v>
      </c>
      <c r="H25" s="8">
        <f t="shared" si="3"/>
        <v>155</v>
      </c>
      <c r="I25" s="8">
        <f t="shared" si="3"/>
        <v>5</v>
      </c>
      <c r="J25" s="8">
        <f t="shared" si="3"/>
        <v>199</v>
      </c>
      <c r="K25" s="8">
        <f t="shared" si="3"/>
        <v>195</v>
      </c>
      <c r="L25" s="8">
        <f t="shared" si="3"/>
        <v>4</v>
      </c>
      <c r="M25" s="8">
        <f t="shared" si="3"/>
        <v>17</v>
      </c>
      <c r="N25" s="8">
        <f t="shared" si="3"/>
        <v>72</v>
      </c>
      <c r="O25" s="8">
        <f t="shared" si="3"/>
        <v>249</v>
      </c>
    </row>
    <row r="26" spans="1:15" hidden="1" x14ac:dyDescent="0.25">
      <c r="A26" s="74"/>
      <c r="B26" s="42"/>
      <c r="C26" s="29"/>
      <c r="D26" s="29"/>
      <c r="E26" s="29"/>
      <c r="F26" s="29"/>
      <c r="G26" s="29"/>
      <c r="H26" s="29"/>
      <c r="I26" s="29"/>
      <c r="J26" s="29"/>
      <c r="K26" s="29"/>
      <c r="L26" s="29"/>
      <c r="M26" s="29"/>
      <c r="N26" s="29"/>
      <c r="O26" s="29"/>
    </row>
    <row r="27" spans="1:15" ht="18.75" hidden="1" x14ac:dyDescent="0.3">
      <c r="L27" s="207" t="s">
        <v>374</v>
      </c>
      <c r="M27" s="207"/>
      <c r="N27" s="207"/>
      <c r="O27" s="207"/>
    </row>
    <row r="28" spans="1:15" hidden="1" x14ac:dyDescent="0.25"/>
    <row r="29" spans="1:15" hidden="1" x14ac:dyDescent="0.25"/>
    <row r="30" spans="1:15" hidden="1" x14ac:dyDescent="0.25"/>
    <row r="31" spans="1:15" hidden="1" x14ac:dyDescent="0.25"/>
    <row r="32" spans="1:15" hidden="1" x14ac:dyDescent="0.25"/>
    <row r="33" spans="2:15" ht="18.75" hidden="1" x14ac:dyDescent="0.3">
      <c r="L33" s="207" t="s">
        <v>400</v>
      </c>
      <c r="M33" s="207"/>
      <c r="N33" s="207"/>
      <c r="O33" s="207"/>
    </row>
    <row r="34" spans="2:15" hidden="1" x14ac:dyDescent="0.25"/>
    <row r="35" spans="2:15" hidden="1" x14ac:dyDescent="0.25"/>
    <row r="36" spans="2:15" hidden="1" x14ac:dyDescent="0.25"/>
    <row r="37" spans="2:15" x14ac:dyDescent="0.25">
      <c r="G37">
        <f>G25+H25</f>
        <v>4207</v>
      </c>
    </row>
    <row r="38" spans="2:15" x14ac:dyDescent="0.25">
      <c r="G38">
        <f>G37/F25*100</f>
        <v>99.881291547958213</v>
      </c>
    </row>
    <row r="39" spans="2:15" x14ac:dyDescent="0.25">
      <c r="B39">
        <f>C25+'Bieu 1A'!C36</f>
        <v>9008</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16" zoomScaleNormal="100" workbookViewId="0">
      <selection activeCell="B10" sqref="B10:E10"/>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08" t="s">
        <v>371</v>
      </c>
      <c r="B1" s="208"/>
      <c r="C1" s="2"/>
      <c r="D1" s="2"/>
      <c r="E1" s="31" t="s">
        <v>119</v>
      </c>
    </row>
    <row r="2" spans="1:5" x14ac:dyDescent="0.25">
      <c r="A2" s="208" t="s">
        <v>372</v>
      </c>
      <c r="B2" s="208"/>
      <c r="C2" s="64"/>
      <c r="D2" s="64"/>
      <c r="E2" s="63"/>
    </row>
    <row r="3" spans="1:5" ht="65.25" customHeight="1" x14ac:dyDescent="0.25">
      <c r="A3" s="213" t="s">
        <v>466</v>
      </c>
      <c r="B3" s="213"/>
      <c r="C3" s="213"/>
      <c r="D3" s="213"/>
      <c r="E3" s="213"/>
    </row>
    <row r="4" spans="1:5" ht="9.75" customHeight="1" x14ac:dyDescent="0.25">
      <c r="C4" s="214"/>
      <c r="D4" s="214"/>
      <c r="E4" s="214"/>
    </row>
    <row r="5" spans="1:5" s="1" customFormat="1" ht="30.75" customHeight="1" x14ac:dyDescent="0.2">
      <c r="A5" s="217" t="s">
        <v>15</v>
      </c>
      <c r="B5" s="217" t="s">
        <v>59</v>
      </c>
      <c r="C5" s="217" t="s">
        <v>57</v>
      </c>
      <c r="D5" s="217" t="s">
        <v>467</v>
      </c>
      <c r="E5" s="217" t="s">
        <v>58</v>
      </c>
    </row>
    <row r="6" spans="1:5" s="1" customFormat="1" ht="21.75" customHeight="1" x14ac:dyDescent="0.2">
      <c r="A6" s="218"/>
      <c r="B6" s="218"/>
      <c r="C6" s="218"/>
      <c r="D6" s="218"/>
      <c r="E6" s="218"/>
    </row>
    <row r="7" spans="1:5" s="1" customFormat="1" ht="36.75" customHeight="1" x14ac:dyDescent="0.2">
      <c r="A7" s="219"/>
      <c r="B7" s="219"/>
      <c r="C7" s="219"/>
      <c r="D7" s="219"/>
      <c r="E7" s="219"/>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23" t="s">
        <v>45</v>
      </c>
      <c r="C10" s="224"/>
      <c r="D10" s="224"/>
      <c r="E10" s="225"/>
    </row>
    <row r="11" spans="1:5" ht="12.75" customHeight="1" x14ac:dyDescent="0.25">
      <c r="A11" s="4">
        <v>1</v>
      </c>
      <c r="B11" s="10" t="s">
        <v>46</v>
      </c>
      <c r="C11" s="6">
        <f>SUM('Bieu 1A'!D10:E24)</f>
        <v>1966</v>
      </c>
      <c r="D11" s="5">
        <f>SUM('Bieu 1A (2)'!D10:E24)</f>
        <v>1368</v>
      </c>
      <c r="E11" s="5"/>
    </row>
    <row r="12" spans="1:5" ht="12.75" customHeight="1" x14ac:dyDescent="0.25">
      <c r="A12" s="4"/>
      <c r="B12" s="10" t="s">
        <v>47</v>
      </c>
      <c r="C12" s="6">
        <f>SUM('Bieu 1A'!D10:D24)</f>
        <v>765</v>
      </c>
      <c r="D12" s="5">
        <f>SUM('Bieu 1A (2)'!D10:D24)</f>
        <v>738</v>
      </c>
      <c r="E12" s="5"/>
    </row>
    <row r="13" spans="1:5" ht="12.75" customHeight="1" x14ac:dyDescent="0.25">
      <c r="A13" s="4"/>
      <c r="B13" s="10" t="s">
        <v>48</v>
      </c>
      <c r="C13" s="6">
        <f>SUM('Bieu 1A'!E10:E24)</f>
        <v>1201</v>
      </c>
      <c r="D13" s="5">
        <f>D11-D12</f>
        <v>630</v>
      </c>
      <c r="E13" s="5"/>
    </row>
    <row r="14" spans="1:5" ht="12.75" customHeight="1" x14ac:dyDescent="0.25">
      <c r="A14" s="4">
        <v>2</v>
      </c>
      <c r="B14" s="10" t="s">
        <v>50</v>
      </c>
      <c r="C14" s="6">
        <f>SUM('Bieu 1A'!F10:F24)</f>
        <v>1182</v>
      </c>
      <c r="D14" s="5">
        <f>SUM('Bieu 1A (2)'!F10:F24)</f>
        <v>584</v>
      </c>
      <c r="E14" s="5"/>
    </row>
    <row r="15" spans="1:5" ht="12.75" customHeight="1" x14ac:dyDescent="0.25">
      <c r="A15" s="4"/>
      <c r="B15" s="10" t="s">
        <v>51</v>
      </c>
      <c r="C15" s="6">
        <f>SUM('Bieu 1A'!G10:G24)</f>
        <v>744</v>
      </c>
      <c r="D15" s="5">
        <f>SUM('Bieu 1A (2)'!G10:G24)</f>
        <v>382</v>
      </c>
      <c r="E15" s="5"/>
    </row>
    <row r="16" spans="1:5" ht="12.75" customHeight="1" x14ac:dyDescent="0.25">
      <c r="A16" s="4"/>
      <c r="B16" s="10" t="s">
        <v>52</v>
      </c>
      <c r="C16" s="6">
        <f>SUM('Bieu 1A'!H10:H24)</f>
        <v>437</v>
      </c>
      <c r="D16" s="5">
        <f>SUM('Bieu 1A (2)'!H10:H24)</f>
        <v>202</v>
      </c>
      <c r="E16" s="5"/>
    </row>
    <row r="17" spans="1:5" ht="12.75" customHeight="1" x14ac:dyDescent="0.25">
      <c r="A17" s="4"/>
      <c r="B17" s="10" t="s">
        <v>53</v>
      </c>
      <c r="C17" s="6">
        <f>SUM('Bieu 1A'!I10:I24)</f>
        <v>1</v>
      </c>
      <c r="D17" s="5">
        <f>D14-D15-D16</f>
        <v>0</v>
      </c>
      <c r="E17" s="5"/>
    </row>
    <row r="18" spans="1:5" ht="12.75" customHeight="1" x14ac:dyDescent="0.25">
      <c r="A18" s="4">
        <v>3</v>
      </c>
      <c r="B18" s="10" t="s">
        <v>54</v>
      </c>
      <c r="C18" s="6">
        <f>SUM('Bieu 1A'!J10:J24)</f>
        <v>737</v>
      </c>
      <c r="D18" s="5">
        <f>SUM('Bieu 1A (2)'!J10:J24)</f>
        <v>737</v>
      </c>
      <c r="E18" s="5"/>
    </row>
    <row r="19" spans="1:5" ht="12.75" customHeight="1" x14ac:dyDescent="0.25">
      <c r="A19" s="4"/>
      <c r="B19" s="10" t="s">
        <v>55</v>
      </c>
      <c r="C19" s="6">
        <f>SUM('Bieu 1A'!K10:K24)</f>
        <v>711</v>
      </c>
      <c r="D19" s="5">
        <f>SUM('Bieu 1A (2)'!K10:K24)</f>
        <v>711</v>
      </c>
      <c r="E19" s="5"/>
    </row>
    <row r="20" spans="1:5" ht="12.75" customHeight="1" x14ac:dyDescent="0.25">
      <c r="A20" s="4"/>
      <c r="B20" s="10" t="s">
        <v>187</v>
      </c>
      <c r="C20" s="6">
        <f>SUM('Bieu 1A'!L10:L24)</f>
        <v>26</v>
      </c>
      <c r="D20" s="5">
        <f>SUM('Bieu 1A (2)'!L10:L24)</f>
        <v>26</v>
      </c>
      <c r="E20" s="5"/>
    </row>
    <row r="21" spans="1:5" ht="12.75" customHeight="1" x14ac:dyDescent="0.25">
      <c r="A21" s="4">
        <v>4</v>
      </c>
      <c r="B21" s="10" t="s">
        <v>11</v>
      </c>
      <c r="C21" s="6">
        <f>SUM('Bieu 1A'!M10:M24)</f>
        <v>47</v>
      </c>
      <c r="D21" s="5">
        <f>SUM('Bieu 1A (2)'!M10:M24)</f>
        <v>47</v>
      </c>
      <c r="E21" s="5"/>
    </row>
    <row r="22" spans="1:5" ht="12.75" customHeight="1" x14ac:dyDescent="0.25">
      <c r="A22" s="4">
        <v>5</v>
      </c>
      <c r="B22" s="10" t="s">
        <v>49</v>
      </c>
      <c r="C22" s="6">
        <f>SUM('Bieu 1A'!N10:N24)</f>
        <v>168</v>
      </c>
      <c r="D22" s="5">
        <f>SUM('Bieu 1A (2)'!N10:N24)</f>
        <v>391</v>
      </c>
      <c r="E22" s="5"/>
    </row>
    <row r="23" spans="1:5" ht="12.75" customHeight="1" x14ac:dyDescent="0.25">
      <c r="A23" s="4">
        <v>6</v>
      </c>
      <c r="B23" s="10" t="s">
        <v>66</v>
      </c>
      <c r="C23" s="6">
        <f>SUM('Bieu 1A'!O10:O24)</f>
        <v>0</v>
      </c>
      <c r="D23" s="5">
        <f>SUM('Bieu 1A (2)'!O10:O24)</f>
        <v>0</v>
      </c>
      <c r="E23" s="5"/>
    </row>
    <row r="24" spans="1:5" ht="24" customHeight="1" x14ac:dyDescent="0.25">
      <c r="A24" s="66" t="s">
        <v>18</v>
      </c>
      <c r="B24" s="223" t="s">
        <v>42</v>
      </c>
      <c r="C24" s="224"/>
      <c r="D24" s="224"/>
      <c r="E24" s="225"/>
    </row>
    <row r="25" spans="1:5" ht="12" customHeight="1" x14ac:dyDescent="0.25">
      <c r="A25" s="4">
        <v>1</v>
      </c>
      <c r="B25" s="10" t="s">
        <v>46</v>
      </c>
      <c r="C25" s="6">
        <f>SUM('Bieu 1A'!C27:C33)</f>
        <v>2614</v>
      </c>
      <c r="D25" s="5">
        <f>SUM('Bieu 1A (2)'!D27:E33)</f>
        <v>1423</v>
      </c>
      <c r="E25" s="5"/>
    </row>
    <row r="26" spans="1:5" ht="12" customHeight="1" x14ac:dyDescent="0.25">
      <c r="A26" s="4"/>
      <c r="B26" s="10" t="s">
        <v>47</v>
      </c>
      <c r="C26" s="6">
        <f>SUM('Bieu 1A'!D27:D33)</f>
        <v>241</v>
      </c>
      <c r="D26" s="5">
        <f>SUM('Bieu 1A (2)'!D27:D33)</f>
        <v>298</v>
      </c>
      <c r="E26" s="5"/>
    </row>
    <row r="27" spans="1:5" ht="12" customHeight="1" x14ac:dyDescent="0.25">
      <c r="A27" s="4"/>
      <c r="B27" s="10" t="s">
        <v>48</v>
      </c>
      <c r="C27" s="6">
        <f>SUM('Bieu 1A'!E27:E33)</f>
        <v>2373</v>
      </c>
      <c r="D27" s="5">
        <f>SUM('Bieu 1A (2)'!E27:E33)</f>
        <v>1125</v>
      </c>
      <c r="E27" s="5"/>
    </row>
    <row r="28" spans="1:5" ht="12" customHeight="1" x14ac:dyDescent="0.25">
      <c r="A28" s="4">
        <v>2</v>
      </c>
      <c r="B28" s="10" t="s">
        <v>50</v>
      </c>
      <c r="C28" s="6">
        <f>SUM('Bieu 1A'!F27:F33)</f>
        <v>2340</v>
      </c>
      <c r="D28" s="5">
        <f>SUM('Bieu 1A (2)'!F27:F33)</f>
        <v>1149</v>
      </c>
      <c r="E28" s="5"/>
    </row>
    <row r="29" spans="1:5" ht="12" customHeight="1" x14ac:dyDescent="0.25">
      <c r="A29" s="4"/>
      <c r="B29" s="10" t="s">
        <v>51</v>
      </c>
      <c r="C29" s="6">
        <f>SUM('Bieu 1A'!G27:G33)</f>
        <v>739</v>
      </c>
      <c r="D29" s="5">
        <f>SUM('Bieu 1A (2)'!G27:G33)</f>
        <v>362</v>
      </c>
      <c r="E29" s="5"/>
    </row>
    <row r="30" spans="1:5" ht="12" customHeight="1" x14ac:dyDescent="0.25">
      <c r="A30" s="4"/>
      <c r="B30" s="10" t="s">
        <v>52</v>
      </c>
      <c r="C30" s="6">
        <f>SUM('Bieu 1A'!H27:H33)</f>
        <v>1601</v>
      </c>
      <c r="D30" s="5">
        <f>SUM('Bieu 1A (2)'!H27:H33)</f>
        <v>787</v>
      </c>
      <c r="E30" s="5"/>
    </row>
    <row r="31" spans="1:5" ht="12" customHeight="1" x14ac:dyDescent="0.25">
      <c r="A31" s="4"/>
      <c r="B31" s="10" t="s">
        <v>53</v>
      </c>
      <c r="C31" s="6">
        <f>SUM('Bieu 1A'!I27:I33)</f>
        <v>0</v>
      </c>
      <c r="D31" s="5">
        <f>D28-D29-D30</f>
        <v>0</v>
      </c>
      <c r="E31" s="5"/>
    </row>
    <row r="32" spans="1:5" ht="12" customHeight="1" x14ac:dyDescent="0.25">
      <c r="A32" s="4">
        <v>3</v>
      </c>
      <c r="B32" s="10" t="s">
        <v>54</v>
      </c>
      <c r="C32" s="6">
        <f>SUM('Bieu 1A'!J27:J33)</f>
        <v>274</v>
      </c>
      <c r="D32" s="5">
        <f>SUM('Bieu 1A (2)'!J27:J33)</f>
        <v>274</v>
      </c>
      <c r="E32" s="5"/>
    </row>
    <row r="33" spans="1:5" ht="12" customHeight="1" x14ac:dyDescent="0.25">
      <c r="A33" s="4"/>
      <c r="B33" s="10" t="s">
        <v>55</v>
      </c>
      <c r="C33" s="6">
        <f>SUM('Bieu 1A'!K27:K33)</f>
        <v>274</v>
      </c>
      <c r="D33" s="5">
        <f>SUM('Bieu 1A (2)'!K27:K33)</f>
        <v>274</v>
      </c>
      <c r="E33" s="5"/>
    </row>
    <row r="34" spans="1:5" ht="12" customHeight="1" x14ac:dyDescent="0.25">
      <c r="A34" s="4"/>
      <c r="B34" s="10" t="s">
        <v>187</v>
      </c>
      <c r="C34" s="6">
        <f>SUM('Bieu 1A'!L27:L33)</f>
        <v>0</v>
      </c>
      <c r="D34" s="5">
        <f>D32-D33</f>
        <v>0</v>
      </c>
      <c r="E34" s="5"/>
    </row>
    <row r="35" spans="1:5" ht="15" customHeight="1" x14ac:dyDescent="0.25">
      <c r="A35" s="4">
        <v>4</v>
      </c>
      <c r="B35" s="10" t="s">
        <v>11</v>
      </c>
      <c r="C35" s="6">
        <f>SUM('Bieu 1A'!M27:M33)</f>
        <v>0</v>
      </c>
      <c r="D35" s="5">
        <f>SUM('Bieu 1A (2)'!M27:M33)</f>
        <v>0</v>
      </c>
      <c r="E35" s="5"/>
    </row>
    <row r="36" spans="1:5" ht="16.5" customHeight="1" x14ac:dyDescent="0.25">
      <c r="A36" s="4">
        <v>5</v>
      </c>
      <c r="B36" s="10" t="s">
        <v>49</v>
      </c>
      <c r="C36" s="6">
        <f>SUM('Bieu 1A'!N27:N33)</f>
        <v>2</v>
      </c>
      <c r="D36" s="5">
        <f>SUM('Bieu 1A (2)'!N27:N33)</f>
        <v>2</v>
      </c>
      <c r="E36" s="5"/>
    </row>
    <row r="37" spans="1:5" ht="12" customHeight="1" x14ac:dyDescent="0.25">
      <c r="A37" s="4">
        <v>6</v>
      </c>
      <c r="B37" s="10" t="s">
        <v>66</v>
      </c>
      <c r="C37" s="6">
        <v>0</v>
      </c>
      <c r="D37" s="5">
        <f>SUM('Bieu 1A (2)'!O27:O33)</f>
        <v>199</v>
      </c>
      <c r="E37" s="5"/>
    </row>
    <row r="38" spans="1:5" ht="28.5" customHeight="1" x14ac:dyDescent="0.25">
      <c r="A38" s="66" t="s">
        <v>56</v>
      </c>
      <c r="B38" s="220" t="s">
        <v>60</v>
      </c>
      <c r="C38" s="221"/>
      <c r="D38" s="221"/>
      <c r="E38" s="222"/>
    </row>
    <row r="39" spans="1:5" ht="12.75" customHeight="1" x14ac:dyDescent="0.25">
      <c r="A39" s="4">
        <v>1</v>
      </c>
      <c r="B39" s="10" t="s">
        <v>46</v>
      </c>
      <c r="C39" s="6">
        <f>SUM('Bieu 1B'!C25)</f>
        <v>4428</v>
      </c>
      <c r="D39" s="5">
        <f>SUM('Bieu 1B (2)'!D25:E25)</f>
        <v>2329</v>
      </c>
      <c r="E39" s="5"/>
    </row>
    <row r="40" spans="1:5" ht="12.75" customHeight="1" x14ac:dyDescent="0.25">
      <c r="A40" s="4"/>
      <c r="B40" s="10" t="s">
        <v>47</v>
      </c>
      <c r="C40" s="6">
        <f>'Bieu 1B'!D25</f>
        <v>281</v>
      </c>
      <c r="D40" s="5">
        <f>'Bieu 1A (2)'!D36</f>
        <v>1036</v>
      </c>
      <c r="E40" s="5"/>
    </row>
    <row r="41" spans="1:5" ht="12.75" customHeight="1" x14ac:dyDescent="0.25">
      <c r="A41" s="4"/>
      <c r="B41" s="10" t="s">
        <v>48</v>
      </c>
      <c r="C41" s="6">
        <f>'Bieu 1B'!E25</f>
        <v>4147</v>
      </c>
      <c r="D41" s="5">
        <f>'Bieu 1A (2)'!E36</f>
        <v>1755</v>
      </c>
      <c r="E41" s="5"/>
    </row>
    <row r="42" spans="1:5" ht="12.75" customHeight="1" x14ac:dyDescent="0.25">
      <c r="A42" s="4">
        <v>2</v>
      </c>
      <c r="B42" s="10" t="s">
        <v>50</v>
      </c>
      <c r="C42" s="6">
        <f>'Bieu 1B'!F25</f>
        <v>4212</v>
      </c>
      <c r="D42" s="5">
        <f>'Bieu 1B (2)'!F25</f>
        <v>2113</v>
      </c>
      <c r="E42" s="5"/>
    </row>
    <row r="43" spans="1:5" ht="12.75" customHeight="1" x14ac:dyDescent="0.25">
      <c r="A43" s="4"/>
      <c r="B43" s="10" t="s">
        <v>51</v>
      </c>
      <c r="C43" s="6">
        <f>'Bieu 1B'!G25</f>
        <v>4052</v>
      </c>
      <c r="D43" s="5">
        <f>'Bieu 1B (2)'!G25</f>
        <v>2042</v>
      </c>
      <c r="E43" s="5"/>
    </row>
    <row r="44" spans="1:5" ht="12.75" customHeight="1" x14ac:dyDescent="0.25">
      <c r="A44" s="4"/>
      <c r="B44" s="10" t="s">
        <v>52</v>
      </c>
      <c r="C44" s="6">
        <f>'Bieu 1B'!H25</f>
        <v>155</v>
      </c>
      <c r="D44" s="5">
        <f>'Bieu 1B (2)'!H25</f>
        <v>71</v>
      </c>
      <c r="E44" s="5"/>
    </row>
    <row r="45" spans="1:5" ht="12.75" customHeight="1" x14ac:dyDescent="0.25">
      <c r="A45" s="4"/>
      <c r="B45" s="10" t="s">
        <v>53</v>
      </c>
      <c r="C45" s="6">
        <f>'Bieu 1B'!I25</f>
        <v>5</v>
      </c>
      <c r="D45" s="5">
        <f>'Bieu 1B (2)'!I25</f>
        <v>0</v>
      </c>
      <c r="E45" s="5"/>
    </row>
    <row r="46" spans="1:5" ht="12.75" customHeight="1" x14ac:dyDescent="0.25">
      <c r="A46" s="4">
        <v>3</v>
      </c>
      <c r="B46" s="10" t="s">
        <v>54</v>
      </c>
      <c r="C46" s="6">
        <f>'Bieu 1B'!J25</f>
        <v>199</v>
      </c>
      <c r="D46" s="5">
        <f>'Bieu 1B (2)'!J25</f>
        <v>199</v>
      </c>
      <c r="E46" s="5"/>
    </row>
    <row r="47" spans="1:5" ht="12.75" customHeight="1" x14ac:dyDescent="0.25">
      <c r="A47" s="4"/>
      <c r="B47" s="10" t="s">
        <v>55</v>
      </c>
      <c r="C47" s="6">
        <f>'Bieu 1B'!K25</f>
        <v>195</v>
      </c>
      <c r="D47" s="5">
        <f>'Bieu 1B (2)'!K25</f>
        <v>195</v>
      </c>
      <c r="E47" s="5"/>
    </row>
    <row r="48" spans="1:5" ht="12.75" customHeight="1" x14ac:dyDescent="0.25">
      <c r="A48" s="4"/>
      <c r="B48" s="10" t="s">
        <v>187</v>
      </c>
      <c r="C48" s="6">
        <f>'Bieu 1B'!L25</f>
        <v>4</v>
      </c>
      <c r="D48" s="5">
        <f>'Bieu 1B (2)'!L25</f>
        <v>4</v>
      </c>
      <c r="E48" s="5"/>
    </row>
    <row r="49" spans="1:6" ht="12.75" customHeight="1" x14ac:dyDescent="0.25">
      <c r="A49" s="4">
        <v>4</v>
      </c>
      <c r="B49" s="10" t="s">
        <v>11</v>
      </c>
      <c r="C49" s="6">
        <f>'Bieu 1B'!M25</f>
        <v>17</v>
      </c>
      <c r="D49" s="5">
        <f>'Bieu 1B (2)'!M25</f>
        <v>17</v>
      </c>
      <c r="E49" s="5"/>
    </row>
    <row r="50" spans="1:6" ht="12.75" customHeight="1" x14ac:dyDescent="0.25">
      <c r="A50" s="4">
        <v>5</v>
      </c>
      <c r="B50" s="10" t="s">
        <v>49</v>
      </c>
      <c r="C50" s="6">
        <f>'Bieu 1B'!N25</f>
        <v>72</v>
      </c>
      <c r="D50" s="5">
        <f>'Bieu 1B (2)'!N25</f>
        <v>26</v>
      </c>
      <c r="E50" s="5"/>
    </row>
    <row r="51" spans="1:6" ht="12.75" customHeight="1" x14ac:dyDescent="0.25">
      <c r="A51" s="4">
        <v>6</v>
      </c>
      <c r="B51" s="10" t="s">
        <v>66</v>
      </c>
      <c r="C51" s="6">
        <f>'Bieu 1B'!O25</f>
        <v>249</v>
      </c>
      <c r="D51" s="5">
        <f>'Bieu 1B (2)'!O25</f>
        <v>136</v>
      </c>
      <c r="E51" s="5"/>
    </row>
    <row r="52" spans="1:6" hidden="1" x14ac:dyDescent="0.25"/>
    <row r="53" spans="1:6" ht="18.75" hidden="1" x14ac:dyDescent="0.3">
      <c r="C53" s="207" t="s">
        <v>374</v>
      </c>
      <c r="D53" s="207"/>
      <c r="E53" s="207"/>
      <c r="F53" s="81"/>
    </row>
    <row r="54" spans="1:6" hidden="1" x14ac:dyDescent="0.25"/>
    <row r="55" spans="1:6" hidden="1" x14ac:dyDescent="0.25"/>
    <row r="56" spans="1:6" hidden="1" x14ac:dyDescent="0.25"/>
    <row r="57" spans="1:6" hidden="1" x14ac:dyDescent="0.25"/>
    <row r="58" spans="1:6" ht="18.75" hidden="1" x14ac:dyDescent="0.3">
      <c r="C58" s="207" t="s">
        <v>401</v>
      </c>
      <c r="D58" s="207"/>
      <c r="E58" s="207"/>
      <c r="F58" s="81"/>
    </row>
    <row r="60" spans="1:6" ht="18.75" x14ac:dyDescent="0.3">
      <c r="D60" s="125"/>
    </row>
    <row r="61" spans="1:6" ht="18.75" x14ac:dyDescent="0.3">
      <c r="D61" s="123"/>
    </row>
    <row r="62" spans="1:6" ht="18.75" x14ac:dyDescent="0.3">
      <c r="D62" s="124"/>
    </row>
    <row r="63" spans="1:6" ht="18.75" x14ac:dyDescent="0.3">
      <c r="D63" s="124"/>
    </row>
    <row r="64" spans="1:6" ht="18.75" x14ac:dyDescent="0.3">
      <c r="D64" s="124"/>
    </row>
    <row r="65" spans="4:4" ht="18.75" x14ac:dyDescent="0.3">
      <c r="D65" s="124"/>
    </row>
    <row r="66" spans="4:4" ht="18.75" x14ac:dyDescent="0.3">
      <c r="D66" s="124"/>
    </row>
    <row r="67" spans="4:4" ht="18.75" x14ac:dyDescent="0.3">
      <c r="D67" s="123"/>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16" t="s">
        <v>371</v>
      </c>
      <c r="B1" s="216"/>
      <c r="C1" s="216"/>
      <c r="D1" s="216"/>
      <c r="E1" s="216"/>
      <c r="T1" s="43" t="s">
        <v>149</v>
      </c>
    </row>
    <row r="2" spans="1:21" x14ac:dyDescent="0.25">
      <c r="A2" s="216" t="s">
        <v>372</v>
      </c>
      <c r="B2" s="216"/>
      <c r="C2" s="216"/>
      <c r="D2" s="216"/>
      <c r="E2" s="216"/>
      <c r="T2" s="43"/>
    </row>
    <row r="3" spans="1:21" ht="45" customHeight="1" x14ac:dyDescent="0.25">
      <c r="A3" s="229" t="s">
        <v>402</v>
      </c>
      <c r="B3" s="230"/>
      <c r="C3" s="230"/>
      <c r="D3" s="230"/>
      <c r="E3" s="230"/>
      <c r="F3" s="230"/>
      <c r="G3" s="230"/>
      <c r="H3" s="230"/>
      <c r="I3" s="230"/>
      <c r="J3" s="230"/>
      <c r="K3" s="230"/>
      <c r="L3" s="230"/>
      <c r="M3" s="230"/>
      <c r="N3" s="230"/>
      <c r="O3" s="230"/>
      <c r="P3" s="230"/>
      <c r="Q3" s="230"/>
      <c r="R3" s="230"/>
      <c r="S3" s="230"/>
      <c r="T3" s="230"/>
    </row>
    <row r="4" spans="1:21" ht="3" customHeight="1" x14ac:dyDescent="0.25">
      <c r="A4" s="231"/>
      <c r="B4" s="231"/>
      <c r="C4" s="231"/>
      <c r="D4" s="231"/>
      <c r="E4" s="231"/>
      <c r="F4" s="231"/>
      <c r="G4" s="231"/>
      <c r="H4" s="231"/>
      <c r="I4" s="231"/>
      <c r="J4" s="231"/>
      <c r="K4" s="231"/>
      <c r="L4" s="231"/>
      <c r="M4" s="231"/>
      <c r="N4" s="231"/>
      <c r="O4" s="231"/>
      <c r="P4" s="231"/>
      <c r="Q4" s="231"/>
      <c r="R4" s="231"/>
      <c r="S4" s="231"/>
      <c r="T4" s="231"/>
    </row>
    <row r="5" spans="1:21" ht="16.5" customHeight="1" x14ac:dyDescent="0.25">
      <c r="A5" s="232" t="s">
        <v>15</v>
      </c>
      <c r="B5" s="232" t="s">
        <v>59</v>
      </c>
      <c r="C5" s="235" t="s">
        <v>173</v>
      </c>
      <c r="D5" s="248" t="s">
        <v>153</v>
      </c>
      <c r="E5" s="249"/>
      <c r="F5" s="249"/>
      <c r="G5" s="249"/>
      <c r="H5" s="249"/>
      <c r="I5" s="249"/>
      <c r="J5" s="249"/>
      <c r="K5" s="249"/>
      <c r="L5" s="249"/>
      <c r="M5" s="249"/>
      <c r="N5" s="249"/>
      <c r="O5" s="249"/>
      <c r="P5" s="249"/>
      <c r="Q5" s="249"/>
      <c r="R5" s="249"/>
      <c r="S5" s="249"/>
      <c r="T5" s="249"/>
      <c r="U5" s="250"/>
    </row>
    <row r="6" spans="1:21" ht="27.75" customHeight="1" x14ac:dyDescent="0.25">
      <c r="A6" s="233"/>
      <c r="B6" s="233"/>
      <c r="C6" s="236"/>
      <c r="D6" s="226" t="s">
        <v>129</v>
      </c>
      <c r="E6" s="228"/>
      <c r="F6" s="228"/>
      <c r="G6" s="227"/>
      <c r="H6" s="245" t="s">
        <v>154</v>
      </c>
      <c r="I6" s="246"/>
      <c r="J6" s="247"/>
      <c r="K6" s="226" t="s">
        <v>158</v>
      </c>
      <c r="L6" s="228"/>
      <c r="M6" s="228"/>
      <c r="N6" s="227"/>
      <c r="O6" s="226" t="s">
        <v>175</v>
      </c>
      <c r="P6" s="227"/>
      <c r="Q6" s="226" t="s">
        <v>130</v>
      </c>
      <c r="R6" s="228"/>
      <c r="S6" s="228"/>
      <c r="T6" s="227"/>
      <c r="U6" s="251" t="s">
        <v>395</v>
      </c>
    </row>
    <row r="7" spans="1:21" ht="84" x14ac:dyDescent="0.25">
      <c r="A7" s="234"/>
      <c r="B7" s="234"/>
      <c r="C7" s="237"/>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52"/>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91">
        <f>'Bieu 1A'!C36</f>
        <v>4580</v>
      </c>
    </row>
    <row r="10" spans="1:21" ht="42.75" customHeight="1" x14ac:dyDescent="0.25">
      <c r="A10" s="71">
        <v>2</v>
      </c>
      <c r="B10" s="238" t="s">
        <v>172</v>
      </c>
      <c r="C10" s="239"/>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6"/>
    </row>
    <row r="11" spans="1:21" ht="4.5" customHeight="1" x14ac:dyDescent="0.25"/>
    <row r="12" spans="1:21" ht="15.75" customHeight="1" x14ac:dyDescent="0.25">
      <c r="A12" s="232" t="s">
        <v>15</v>
      </c>
      <c r="B12" s="232" t="s">
        <v>59</v>
      </c>
      <c r="C12" s="235" t="s">
        <v>173</v>
      </c>
      <c r="D12" s="223" t="s">
        <v>153</v>
      </c>
      <c r="E12" s="224"/>
      <c r="F12" s="224"/>
      <c r="G12" s="224"/>
      <c r="H12" s="224"/>
      <c r="I12" s="224"/>
      <c r="J12" s="224"/>
      <c r="K12" s="224"/>
      <c r="L12" s="224"/>
      <c r="M12" s="224"/>
      <c r="N12" s="224"/>
      <c r="O12" s="224"/>
      <c r="P12" s="224"/>
      <c r="Q12" s="224"/>
      <c r="R12" s="225"/>
      <c r="S12" s="42"/>
      <c r="T12" s="42"/>
    </row>
    <row r="13" spans="1:21" ht="27.75" customHeight="1" x14ac:dyDescent="0.25">
      <c r="A13" s="233"/>
      <c r="B13" s="233"/>
      <c r="C13" s="236"/>
      <c r="D13" s="242" t="s">
        <v>163</v>
      </c>
      <c r="E13" s="243"/>
      <c r="F13" s="244"/>
      <c r="G13" s="242" t="s">
        <v>377</v>
      </c>
      <c r="H13" s="243"/>
      <c r="I13" s="243"/>
      <c r="J13" s="244"/>
      <c r="K13" s="242" t="s">
        <v>165</v>
      </c>
      <c r="L13" s="243"/>
      <c r="M13" s="243"/>
      <c r="N13" s="244"/>
      <c r="O13" s="242" t="s">
        <v>131</v>
      </c>
      <c r="P13" s="243"/>
      <c r="Q13" s="243"/>
      <c r="R13" s="244"/>
      <c r="S13" s="38"/>
      <c r="T13" s="38"/>
    </row>
    <row r="14" spans="1:21" ht="84" x14ac:dyDescent="0.25">
      <c r="A14" s="234"/>
      <c r="B14" s="234"/>
      <c r="C14" s="237"/>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40" t="s">
        <v>174</v>
      </c>
      <c r="C17" s="241"/>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07" t="s">
        <v>374</v>
      </c>
      <c r="Q19" s="207"/>
      <c r="R19" s="207"/>
      <c r="S19" s="207"/>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07" t="s">
        <v>400</v>
      </c>
      <c r="Q24" s="207"/>
      <c r="R24" s="207"/>
      <c r="S24" s="207"/>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8" customWidth="1"/>
    <col min="9" max="11" width="5.140625" style="35" customWidth="1"/>
    <col min="12" max="12" width="5.140625" style="98" customWidth="1"/>
    <col min="13" max="15" width="5.140625" style="35" customWidth="1"/>
    <col min="16" max="16" width="5.140625" style="98" customWidth="1"/>
    <col min="17" max="19" width="5.140625" style="35" customWidth="1"/>
    <col min="20" max="20" width="5.140625" style="98" customWidth="1"/>
    <col min="21" max="24" width="5.140625" style="35" customWidth="1"/>
    <col min="25" max="16384" width="9.140625" style="35"/>
  </cols>
  <sheetData>
    <row r="1" spans="1:24" x14ac:dyDescent="0.25">
      <c r="A1" s="266" t="s">
        <v>371</v>
      </c>
      <c r="B1" s="266"/>
      <c r="C1" s="266"/>
      <c r="D1" s="266"/>
      <c r="E1" s="266"/>
      <c r="F1" s="266"/>
      <c r="G1" s="126"/>
      <c r="H1" s="126"/>
      <c r="I1" s="126"/>
      <c r="J1" s="126"/>
      <c r="K1" s="126"/>
      <c r="L1" s="126"/>
      <c r="M1" s="126"/>
      <c r="N1" s="126"/>
      <c r="O1" s="126"/>
      <c r="P1" s="126"/>
      <c r="Q1" s="126"/>
      <c r="R1" s="126"/>
      <c r="S1" s="126"/>
      <c r="T1" s="126"/>
      <c r="U1" s="126"/>
      <c r="V1" s="268" t="s">
        <v>176</v>
      </c>
      <c r="W1" s="269"/>
    </row>
    <row r="2" spans="1:24" x14ac:dyDescent="0.25">
      <c r="A2" s="266" t="s">
        <v>372</v>
      </c>
      <c r="B2" s="266"/>
      <c r="C2" s="266"/>
      <c r="D2" s="266"/>
      <c r="E2" s="266"/>
      <c r="F2" s="266"/>
      <c r="G2" s="126"/>
      <c r="H2" s="126"/>
      <c r="I2" s="126"/>
      <c r="J2" s="126"/>
      <c r="K2" s="126"/>
      <c r="L2" s="126"/>
      <c r="M2" s="126"/>
      <c r="N2" s="126"/>
      <c r="O2" s="126"/>
      <c r="P2" s="126"/>
      <c r="Q2" s="126"/>
      <c r="R2" s="126"/>
      <c r="S2" s="126"/>
      <c r="T2" s="126"/>
      <c r="U2" s="126"/>
      <c r="V2" s="127"/>
      <c r="W2" s="128"/>
    </row>
    <row r="3" spans="1:24" ht="49.5" customHeight="1" x14ac:dyDescent="0.25">
      <c r="A3" s="267" t="s">
        <v>399</v>
      </c>
      <c r="B3" s="267"/>
      <c r="C3" s="267"/>
      <c r="D3" s="267"/>
      <c r="E3" s="267"/>
      <c r="F3" s="267"/>
      <c r="G3" s="267"/>
      <c r="H3" s="267"/>
      <c r="I3" s="267"/>
      <c r="J3" s="267"/>
      <c r="K3" s="267"/>
      <c r="L3" s="267"/>
      <c r="M3" s="267"/>
      <c r="N3" s="267"/>
      <c r="O3" s="267"/>
      <c r="P3" s="267"/>
      <c r="Q3" s="267"/>
      <c r="R3" s="267"/>
      <c r="S3" s="267"/>
      <c r="T3" s="267"/>
      <c r="U3" s="267"/>
      <c r="V3" s="267"/>
      <c r="W3" s="267"/>
    </row>
    <row r="4" spans="1:24" ht="24" customHeight="1" x14ac:dyDescent="0.25">
      <c r="A4" s="260" t="s">
        <v>181</v>
      </c>
      <c r="B4" s="260" t="s">
        <v>180</v>
      </c>
      <c r="C4" s="275" t="s">
        <v>182</v>
      </c>
      <c r="D4" s="270" t="s">
        <v>153</v>
      </c>
      <c r="E4" s="271"/>
      <c r="F4" s="271"/>
      <c r="G4" s="271"/>
      <c r="H4" s="271"/>
      <c r="I4" s="271"/>
      <c r="J4" s="271"/>
      <c r="K4" s="271"/>
      <c r="L4" s="271"/>
      <c r="M4" s="271"/>
      <c r="N4" s="271"/>
      <c r="O4" s="271"/>
      <c r="P4" s="272"/>
      <c r="Q4" s="272"/>
      <c r="R4" s="272"/>
      <c r="S4" s="272"/>
      <c r="T4" s="272"/>
      <c r="U4" s="272"/>
      <c r="V4" s="272"/>
      <c r="W4" s="273"/>
      <c r="X4" s="253" t="s">
        <v>396</v>
      </c>
    </row>
    <row r="5" spans="1:24" ht="32.25" customHeight="1" x14ac:dyDescent="0.25">
      <c r="A5" s="261"/>
      <c r="B5" s="261"/>
      <c r="C5" s="276"/>
      <c r="D5" s="263" t="s">
        <v>129</v>
      </c>
      <c r="E5" s="264"/>
      <c r="F5" s="264"/>
      <c r="G5" s="265"/>
      <c r="H5" s="263" t="s">
        <v>158</v>
      </c>
      <c r="I5" s="264"/>
      <c r="J5" s="264"/>
      <c r="K5" s="265"/>
      <c r="L5" s="263" t="s">
        <v>130</v>
      </c>
      <c r="M5" s="264"/>
      <c r="N5" s="264"/>
      <c r="O5" s="265"/>
      <c r="P5" s="263" t="s">
        <v>177</v>
      </c>
      <c r="Q5" s="264"/>
      <c r="R5" s="264"/>
      <c r="S5" s="265"/>
      <c r="T5" s="263" t="s">
        <v>131</v>
      </c>
      <c r="U5" s="264"/>
      <c r="V5" s="264"/>
      <c r="W5" s="265"/>
      <c r="X5" s="254"/>
    </row>
    <row r="6" spans="1:24" ht="141" customHeight="1" x14ac:dyDescent="0.25">
      <c r="A6" s="262"/>
      <c r="B6" s="262"/>
      <c r="C6" s="277"/>
      <c r="D6" s="101" t="s">
        <v>132</v>
      </c>
      <c r="E6" s="102" t="s">
        <v>133</v>
      </c>
      <c r="F6" s="101" t="s">
        <v>134</v>
      </c>
      <c r="G6" s="101" t="s">
        <v>135</v>
      </c>
      <c r="H6" s="103" t="s">
        <v>150</v>
      </c>
      <c r="I6" s="101" t="s">
        <v>136</v>
      </c>
      <c r="J6" s="101" t="s">
        <v>151</v>
      </c>
      <c r="K6" s="101" t="s">
        <v>152</v>
      </c>
      <c r="L6" s="103" t="s">
        <v>137</v>
      </c>
      <c r="M6" s="101" t="s">
        <v>138</v>
      </c>
      <c r="N6" s="101" t="s">
        <v>139</v>
      </c>
      <c r="O6" s="101" t="s">
        <v>140</v>
      </c>
      <c r="P6" s="103" t="s">
        <v>178</v>
      </c>
      <c r="Q6" s="101" t="s">
        <v>179</v>
      </c>
      <c r="R6" s="101" t="s">
        <v>143</v>
      </c>
      <c r="S6" s="101" t="s">
        <v>144</v>
      </c>
      <c r="T6" s="103" t="s">
        <v>145</v>
      </c>
      <c r="U6" s="101" t="s">
        <v>146</v>
      </c>
      <c r="V6" s="102" t="s">
        <v>147</v>
      </c>
      <c r="W6" s="102" t="s">
        <v>148</v>
      </c>
      <c r="X6" s="255"/>
    </row>
    <row r="7" spans="1:24" ht="18.75" customHeight="1" x14ac:dyDescent="0.25">
      <c r="A7" s="104" t="s">
        <v>44</v>
      </c>
      <c r="B7" s="104" t="s">
        <v>56</v>
      </c>
      <c r="C7" s="104" t="s">
        <v>171</v>
      </c>
      <c r="D7" s="104">
        <v>1</v>
      </c>
      <c r="E7" s="104">
        <v>2</v>
      </c>
      <c r="F7" s="104">
        <v>3</v>
      </c>
      <c r="G7" s="104">
        <v>4</v>
      </c>
      <c r="H7" s="105">
        <v>5</v>
      </c>
      <c r="I7" s="104">
        <v>6</v>
      </c>
      <c r="J7" s="104">
        <v>7</v>
      </c>
      <c r="K7" s="104">
        <v>8</v>
      </c>
      <c r="L7" s="105">
        <v>9</v>
      </c>
      <c r="M7" s="104">
        <v>10</v>
      </c>
      <c r="N7" s="104">
        <v>11</v>
      </c>
      <c r="O7" s="104">
        <v>12</v>
      </c>
      <c r="P7" s="105">
        <v>13</v>
      </c>
      <c r="Q7" s="104">
        <v>14</v>
      </c>
      <c r="R7" s="104">
        <v>15</v>
      </c>
      <c r="S7" s="104">
        <v>16</v>
      </c>
      <c r="T7" s="105">
        <v>17</v>
      </c>
      <c r="U7" s="104">
        <v>18</v>
      </c>
      <c r="V7" s="104">
        <v>19</v>
      </c>
      <c r="W7" s="104">
        <v>20</v>
      </c>
      <c r="X7" s="106"/>
    </row>
    <row r="8" spans="1:24" ht="27.75" customHeight="1" x14ac:dyDescent="0.25">
      <c r="A8" s="104">
        <v>1</v>
      </c>
      <c r="B8" s="256" t="s">
        <v>384</v>
      </c>
      <c r="C8" s="257"/>
      <c r="D8" s="104"/>
      <c r="E8" s="104"/>
      <c r="F8" s="104"/>
      <c r="G8" s="104"/>
      <c r="H8" s="105"/>
      <c r="I8" s="104"/>
      <c r="J8" s="104"/>
      <c r="K8" s="104"/>
      <c r="L8" s="105"/>
      <c r="M8" s="104"/>
      <c r="N8" s="104"/>
      <c r="O8" s="104"/>
      <c r="P8" s="105"/>
      <c r="Q8" s="104"/>
      <c r="R8" s="104"/>
      <c r="S8" s="104"/>
      <c r="T8" s="105"/>
      <c r="U8" s="104"/>
      <c r="V8" s="104"/>
      <c r="W8" s="104"/>
      <c r="X8" s="106"/>
    </row>
    <row r="9" spans="1:24" s="87" customFormat="1" ht="18.75" customHeight="1" x14ac:dyDescent="0.25">
      <c r="A9" s="107"/>
      <c r="B9" s="108" t="s">
        <v>170</v>
      </c>
      <c r="C9" s="109">
        <v>20</v>
      </c>
      <c r="D9" s="109">
        <v>20</v>
      </c>
      <c r="E9" s="109"/>
      <c r="F9" s="109"/>
      <c r="G9" s="109"/>
      <c r="H9" s="99">
        <v>20</v>
      </c>
      <c r="I9" s="109"/>
      <c r="J9" s="109"/>
      <c r="K9" s="109"/>
      <c r="L9" s="99">
        <v>20</v>
      </c>
      <c r="M9" s="109"/>
      <c r="N9" s="109"/>
      <c r="O9" s="109"/>
      <c r="P9" s="99">
        <v>20</v>
      </c>
      <c r="Q9" s="109"/>
      <c r="R9" s="109"/>
      <c r="S9" s="109"/>
      <c r="T9" s="99">
        <v>18</v>
      </c>
      <c r="U9" s="109">
        <v>2</v>
      </c>
      <c r="V9" s="109"/>
      <c r="W9" s="109"/>
      <c r="X9" s="110">
        <f>'Bieu 1B'!C21</f>
        <v>354</v>
      </c>
    </row>
    <row r="10" spans="1:24" ht="27" customHeight="1" x14ac:dyDescent="0.25">
      <c r="A10" s="104"/>
      <c r="B10" s="258" t="s">
        <v>172</v>
      </c>
      <c r="C10" s="259"/>
      <c r="D10" s="100">
        <f>D9/$C$9*100</f>
        <v>100</v>
      </c>
      <c r="E10" s="100">
        <f>E9/$C$9*100</f>
        <v>0</v>
      </c>
      <c r="F10" s="100">
        <f t="shared" ref="F10:G10" si="0">F9/$C$9*100</f>
        <v>0</v>
      </c>
      <c r="G10" s="100">
        <f t="shared" si="0"/>
        <v>0</v>
      </c>
      <c r="H10" s="99">
        <f>H9/$C$9*100</f>
        <v>100</v>
      </c>
      <c r="I10" s="100">
        <f>I9/$C$9*10</f>
        <v>0</v>
      </c>
      <c r="J10" s="100">
        <f>J9/$C$9*100</f>
        <v>0</v>
      </c>
      <c r="K10" s="100">
        <f>K9/C9*100</f>
        <v>0</v>
      </c>
      <c r="L10" s="99">
        <f>L9/$C$9*100</f>
        <v>100</v>
      </c>
      <c r="M10" s="100">
        <f>M9/$C$9*100</f>
        <v>0</v>
      </c>
      <c r="N10" s="100">
        <f t="shared" ref="N10:O10" si="1">N9/$C$9*100</f>
        <v>0</v>
      </c>
      <c r="O10" s="100">
        <f t="shared" si="1"/>
        <v>0</v>
      </c>
      <c r="P10" s="99">
        <f>P9/C9*100</f>
        <v>100</v>
      </c>
      <c r="Q10" s="100">
        <f>Q9/C9*100</f>
        <v>0</v>
      </c>
      <c r="R10" s="100">
        <f>R9/C9*100</f>
        <v>0</v>
      </c>
      <c r="S10" s="100">
        <f>0/C9*100</f>
        <v>0</v>
      </c>
      <c r="T10" s="99">
        <f>T9/C9*100</f>
        <v>90</v>
      </c>
      <c r="U10" s="100">
        <f>U9/C9*100</f>
        <v>10</v>
      </c>
      <c r="V10" s="100">
        <f>V9/C9*100</f>
        <v>0</v>
      </c>
      <c r="W10" s="100">
        <f>W9/C9*100</f>
        <v>0</v>
      </c>
      <c r="X10" s="106"/>
    </row>
    <row r="11" spans="1:24" ht="27.75" customHeight="1" x14ac:dyDescent="0.25">
      <c r="A11" s="104">
        <v>2</v>
      </c>
      <c r="B11" s="256" t="s">
        <v>375</v>
      </c>
      <c r="C11" s="257"/>
      <c r="D11" s="104"/>
      <c r="E11" s="104"/>
      <c r="F11" s="104"/>
      <c r="G11" s="104"/>
      <c r="H11" s="105"/>
      <c r="I11" s="104"/>
      <c r="J11" s="104"/>
      <c r="K11" s="104"/>
      <c r="L11" s="105"/>
      <c r="M11" s="104"/>
      <c r="N11" s="104"/>
      <c r="O11" s="104"/>
      <c r="P11" s="105"/>
      <c r="Q11" s="104"/>
      <c r="R11" s="104"/>
      <c r="S11" s="104"/>
      <c r="T11" s="105"/>
      <c r="U11" s="104"/>
      <c r="V11" s="104"/>
      <c r="W11" s="104"/>
      <c r="X11" s="106"/>
    </row>
    <row r="12" spans="1:24" s="87" customFormat="1" ht="18.75" customHeight="1" x14ac:dyDescent="0.25">
      <c r="A12" s="107"/>
      <c r="B12" s="108" t="s">
        <v>170</v>
      </c>
      <c r="C12" s="109">
        <v>62</v>
      </c>
      <c r="D12" s="109">
        <v>44</v>
      </c>
      <c r="E12" s="109">
        <v>18</v>
      </c>
      <c r="F12" s="109"/>
      <c r="G12" s="109"/>
      <c r="H12" s="99">
        <v>46</v>
      </c>
      <c r="I12" s="109">
        <v>16</v>
      </c>
      <c r="J12" s="109"/>
      <c r="K12" s="109"/>
      <c r="L12" s="99">
        <v>18</v>
      </c>
      <c r="M12" s="109">
        <v>44</v>
      </c>
      <c r="N12" s="109"/>
      <c r="O12" s="109"/>
      <c r="P12" s="99">
        <v>62</v>
      </c>
      <c r="Q12" s="109"/>
      <c r="R12" s="109"/>
      <c r="S12" s="109"/>
      <c r="T12" s="99">
        <v>32</v>
      </c>
      <c r="U12" s="109">
        <v>30</v>
      </c>
      <c r="V12" s="109"/>
      <c r="W12" s="109"/>
      <c r="X12" s="110">
        <f>'Bieu 1B'!C14</f>
        <v>491</v>
      </c>
    </row>
    <row r="13" spans="1:24" ht="24.75" customHeight="1" x14ac:dyDescent="0.25">
      <c r="A13" s="104"/>
      <c r="B13" s="258" t="s">
        <v>172</v>
      </c>
      <c r="C13" s="259"/>
      <c r="D13" s="100">
        <f>D12/C12*100</f>
        <v>70.967741935483872</v>
      </c>
      <c r="E13" s="100">
        <f>E12/C12*100</f>
        <v>29.032258064516132</v>
      </c>
      <c r="F13" s="100">
        <f>F12/E12*100</f>
        <v>0</v>
      </c>
      <c r="G13" s="100">
        <f>G12/C12*100</f>
        <v>0</v>
      </c>
      <c r="H13" s="99">
        <f>H12/C12*100</f>
        <v>74.193548387096769</v>
      </c>
      <c r="I13" s="100">
        <f>I12/C12*100</f>
        <v>25.806451612903224</v>
      </c>
      <c r="J13" s="100">
        <f>J12/I12*100</f>
        <v>0</v>
      </c>
      <c r="K13" s="100">
        <f>K12/C12*100</f>
        <v>0</v>
      </c>
      <c r="L13" s="99">
        <f>L12/C12*100</f>
        <v>29.032258064516132</v>
      </c>
      <c r="M13" s="100">
        <f>M12/C12*100</f>
        <v>70.967741935483872</v>
      </c>
      <c r="N13" s="100">
        <f>N12/C12*100</f>
        <v>0</v>
      </c>
      <c r="O13" s="100">
        <f>O12/C12*100</f>
        <v>0</v>
      </c>
      <c r="P13" s="99">
        <f>P12/C12*100</f>
        <v>100</v>
      </c>
      <c r="Q13" s="100">
        <f>Q12/C12*100</f>
        <v>0</v>
      </c>
      <c r="R13" s="100">
        <f>R12/C12*100</f>
        <v>0</v>
      </c>
      <c r="S13" s="100">
        <f>S12/C12*100</f>
        <v>0</v>
      </c>
      <c r="T13" s="99">
        <f>T12/C12*100</f>
        <v>51.612903225806448</v>
      </c>
      <c r="U13" s="100">
        <f>U12/C12*100</f>
        <v>48.387096774193552</v>
      </c>
      <c r="V13" s="100">
        <f>V12/C12*100</f>
        <v>0</v>
      </c>
      <c r="W13" s="100">
        <f>W12/C12*100</f>
        <v>0</v>
      </c>
      <c r="X13" s="106"/>
    </row>
    <row r="14" spans="1:24" ht="32.25" customHeight="1" x14ac:dyDescent="0.25">
      <c r="A14" s="104">
        <v>3</v>
      </c>
      <c r="B14" s="256" t="s">
        <v>385</v>
      </c>
      <c r="C14" s="257"/>
      <c r="D14" s="104"/>
      <c r="E14" s="104"/>
      <c r="F14" s="104"/>
      <c r="G14" s="104"/>
      <c r="H14" s="105"/>
      <c r="I14" s="104"/>
      <c r="J14" s="104"/>
      <c r="K14" s="104"/>
      <c r="L14" s="105"/>
      <c r="M14" s="104"/>
      <c r="N14" s="104"/>
      <c r="O14" s="104"/>
      <c r="P14" s="105"/>
      <c r="Q14" s="104"/>
      <c r="R14" s="104"/>
      <c r="S14" s="104"/>
      <c r="T14" s="105"/>
      <c r="U14" s="104"/>
      <c r="V14" s="104"/>
      <c r="W14" s="104"/>
      <c r="X14" s="106"/>
    </row>
    <row r="15" spans="1:24" s="87" customFormat="1" ht="18.75" customHeight="1" x14ac:dyDescent="0.25">
      <c r="A15" s="107"/>
      <c r="B15" s="108" t="s">
        <v>170</v>
      </c>
      <c r="C15" s="109">
        <v>65</v>
      </c>
      <c r="D15" s="109">
        <v>50</v>
      </c>
      <c r="E15" s="109">
        <v>15</v>
      </c>
      <c r="F15" s="109"/>
      <c r="G15" s="109"/>
      <c r="H15" s="99">
        <v>55</v>
      </c>
      <c r="I15" s="109">
        <v>10</v>
      </c>
      <c r="J15" s="109"/>
      <c r="K15" s="109"/>
      <c r="L15" s="99">
        <v>5</v>
      </c>
      <c r="M15" s="109">
        <v>60</v>
      </c>
      <c r="N15" s="109"/>
      <c r="O15" s="109"/>
      <c r="P15" s="99">
        <v>65</v>
      </c>
      <c r="Q15" s="109"/>
      <c r="R15" s="109"/>
      <c r="S15" s="109"/>
      <c r="T15" s="99">
        <v>45</v>
      </c>
      <c r="U15" s="109">
        <v>20</v>
      </c>
      <c r="V15" s="109"/>
      <c r="W15" s="109"/>
      <c r="X15" s="110">
        <f>'Bieu 1B'!C17</f>
        <v>359</v>
      </c>
    </row>
    <row r="16" spans="1:24" ht="26.25" customHeight="1" x14ac:dyDescent="0.25">
      <c r="A16" s="104"/>
      <c r="B16" s="258" t="s">
        <v>172</v>
      </c>
      <c r="C16" s="259"/>
      <c r="D16" s="100">
        <f>D15/C15*100</f>
        <v>76.923076923076934</v>
      </c>
      <c r="E16" s="100">
        <f>E15/C15*100</f>
        <v>23.076923076923077</v>
      </c>
      <c r="F16" s="100">
        <f>F15/E15*100</f>
        <v>0</v>
      </c>
      <c r="G16" s="100">
        <v>0</v>
      </c>
      <c r="H16" s="99">
        <f>H15/C15*100</f>
        <v>84.615384615384613</v>
      </c>
      <c r="I16" s="100">
        <f>I15/C15*100</f>
        <v>15.384615384615385</v>
      </c>
      <c r="J16" s="100">
        <v>0</v>
      </c>
      <c r="K16" s="100">
        <v>0</v>
      </c>
      <c r="L16" s="99">
        <f>L15/C15*100</f>
        <v>7.6923076923076925</v>
      </c>
      <c r="M16" s="100">
        <f>M15/C15*100</f>
        <v>92.307692307692307</v>
      </c>
      <c r="N16" s="100">
        <v>0</v>
      </c>
      <c r="O16" s="100">
        <v>0</v>
      </c>
      <c r="P16" s="99">
        <f>P15/C15*100</f>
        <v>100</v>
      </c>
      <c r="Q16" s="100">
        <f>Q15/D15*100</f>
        <v>0</v>
      </c>
      <c r="R16" s="100">
        <v>0</v>
      </c>
      <c r="S16" s="100">
        <v>0</v>
      </c>
      <c r="T16" s="99">
        <f>T15/C15*100</f>
        <v>69.230769230769226</v>
      </c>
      <c r="U16" s="100">
        <f>U15/C15*100</f>
        <v>30.76923076923077</v>
      </c>
      <c r="V16" s="100">
        <v>0</v>
      </c>
      <c r="W16" s="100">
        <v>0</v>
      </c>
      <c r="X16" s="106"/>
    </row>
    <row r="17" spans="1:24" ht="33.75" customHeight="1" x14ac:dyDescent="0.25">
      <c r="A17" s="104">
        <v>4</v>
      </c>
      <c r="B17" s="256" t="s">
        <v>386</v>
      </c>
      <c r="C17" s="257"/>
      <c r="D17" s="104"/>
      <c r="E17" s="104"/>
      <c r="F17" s="104"/>
      <c r="G17" s="104"/>
      <c r="H17" s="105"/>
      <c r="I17" s="104"/>
      <c r="J17" s="104"/>
      <c r="K17" s="104"/>
      <c r="L17" s="105"/>
      <c r="M17" s="104"/>
      <c r="N17" s="104"/>
      <c r="O17" s="104"/>
      <c r="P17" s="105"/>
      <c r="Q17" s="104"/>
      <c r="R17" s="104"/>
      <c r="S17" s="104"/>
      <c r="T17" s="105"/>
      <c r="U17" s="104"/>
      <c r="V17" s="104"/>
      <c r="W17" s="104"/>
      <c r="X17" s="106"/>
    </row>
    <row r="18" spans="1:24" s="87" customFormat="1" ht="18.75" customHeight="1" x14ac:dyDescent="0.25">
      <c r="A18" s="107"/>
      <c r="B18" s="108" t="s">
        <v>170</v>
      </c>
      <c r="C18" s="109">
        <v>21</v>
      </c>
      <c r="D18" s="109">
        <v>17</v>
      </c>
      <c r="E18" s="109">
        <v>4</v>
      </c>
      <c r="F18" s="109"/>
      <c r="G18" s="109"/>
      <c r="H18" s="99">
        <v>14</v>
      </c>
      <c r="I18" s="109">
        <v>7</v>
      </c>
      <c r="J18" s="109"/>
      <c r="K18" s="109"/>
      <c r="L18" s="99">
        <v>21</v>
      </c>
      <c r="M18" s="109"/>
      <c r="N18" s="109"/>
      <c r="O18" s="109"/>
      <c r="P18" s="99">
        <v>14</v>
      </c>
      <c r="Q18" s="109">
        <v>7</v>
      </c>
      <c r="R18" s="109"/>
      <c r="S18" s="109"/>
      <c r="T18" s="99">
        <v>18</v>
      </c>
      <c r="U18" s="109">
        <v>3</v>
      </c>
      <c r="V18" s="109"/>
      <c r="W18" s="109"/>
      <c r="X18" s="110">
        <v>206</v>
      </c>
    </row>
    <row r="19" spans="1:24" ht="27.75" customHeight="1" x14ac:dyDescent="0.25">
      <c r="A19" s="104"/>
      <c r="B19" s="258" t="s">
        <v>172</v>
      </c>
      <c r="C19" s="259"/>
      <c r="D19" s="100">
        <f>D18/C18*100</f>
        <v>80.952380952380949</v>
      </c>
      <c r="E19" s="100">
        <f>E18/C18*100</f>
        <v>19.047619047619047</v>
      </c>
      <c r="F19" s="100">
        <v>0</v>
      </c>
      <c r="G19" s="100">
        <f>G18/C18*100</f>
        <v>0</v>
      </c>
      <c r="H19" s="99">
        <f>H18/C18*100</f>
        <v>66.666666666666657</v>
      </c>
      <c r="I19" s="100">
        <f>I18/C18*100</f>
        <v>33.333333333333329</v>
      </c>
      <c r="J19" s="100">
        <v>0</v>
      </c>
      <c r="K19" s="100">
        <f>K18/C18*100</f>
        <v>0</v>
      </c>
      <c r="L19" s="99">
        <f>L18/C18*100</f>
        <v>100</v>
      </c>
      <c r="M19" s="100">
        <f>M18/C18*100</f>
        <v>0</v>
      </c>
      <c r="N19" s="100">
        <v>0</v>
      </c>
      <c r="O19" s="100">
        <v>0</v>
      </c>
      <c r="P19" s="99">
        <f>P18/C18*100</f>
        <v>66.666666666666657</v>
      </c>
      <c r="Q19" s="100">
        <f>Q18/C18*100</f>
        <v>33.333333333333329</v>
      </c>
      <c r="R19" s="100">
        <v>0</v>
      </c>
      <c r="S19" s="100">
        <f>S18/C18*100</f>
        <v>0</v>
      </c>
      <c r="T19" s="99">
        <f>T18/C18*100</f>
        <v>85.714285714285708</v>
      </c>
      <c r="U19" s="100">
        <f>U18/C18*100</f>
        <v>14.285714285714285</v>
      </c>
      <c r="V19" s="100">
        <v>0</v>
      </c>
      <c r="W19" s="100">
        <v>0</v>
      </c>
      <c r="X19" s="106"/>
    </row>
    <row r="20" spans="1:24" ht="24.75" customHeight="1" x14ac:dyDescent="0.25">
      <c r="A20" s="104">
        <v>5</v>
      </c>
      <c r="B20" s="256" t="s">
        <v>387</v>
      </c>
      <c r="C20" s="257"/>
      <c r="D20" s="104"/>
      <c r="E20" s="104"/>
      <c r="F20" s="104"/>
      <c r="G20" s="104"/>
      <c r="H20" s="105"/>
      <c r="I20" s="104"/>
      <c r="J20" s="104"/>
      <c r="K20" s="104"/>
      <c r="L20" s="105"/>
      <c r="M20" s="104"/>
      <c r="N20" s="104"/>
      <c r="O20" s="104"/>
      <c r="P20" s="105"/>
      <c r="Q20" s="104"/>
      <c r="R20" s="104"/>
      <c r="S20" s="104"/>
      <c r="T20" s="105"/>
      <c r="U20" s="104"/>
      <c r="V20" s="104"/>
      <c r="W20" s="104"/>
      <c r="X20" s="106"/>
    </row>
    <row r="21" spans="1:24" s="87" customFormat="1" ht="18.75" customHeight="1" x14ac:dyDescent="0.25">
      <c r="A21" s="107"/>
      <c r="B21" s="108" t="s">
        <v>170</v>
      </c>
      <c r="C21" s="109">
        <v>45</v>
      </c>
      <c r="D21" s="109">
        <v>40</v>
      </c>
      <c r="E21" s="109">
        <v>5</v>
      </c>
      <c r="F21" s="109"/>
      <c r="G21" s="109"/>
      <c r="H21" s="99">
        <v>30</v>
      </c>
      <c r="I21" s="109">
        <v>15</v>
      </c>
      <c r="J21" s="109"/>
      <c r="K21" s="109"/>
      <c r="L21" s="99">
        <v>40</v>
      </c>
      <c r="M21" s="109">
        <v>5</v>
      </c>
      <c r="N21" s="109"/>
      <c r="O21" s="109"/>
      <c r="P21" s="99">
        <v>35</v>
      </c>
      <c r="Q21" s="109">
        <v>5</v>
      </c>
      <c r="R21" s="109"/>
      <c r="S21" s="109"/>
      <c r="T21" s="99">
        <v>35</v>
      </c>
      <c r="U21" s="109">
        <v>10</v>
      </c>
      <c r="V21" s="109"/>
      <c r="W21" s="109"/>
      <c r="X21" s="110">
        <f>'Bieu 1B'!C15</f>
        <v>104</v>
      </c>
    </row>
    <row r="22" spans="1:24" ht="33" customHeight="1" x14ac:dyDescent="0.25">
      <c r="A22" s="104"/>
      <c r="B22" s="258" t="s">
        <v>172</v>
      </c>
      <c r="C22" s="259"/>
      <c r="D22" s="100">
        <f>D21/C21*100</f>
        <v>88.888888888888886</v>
      </c>
      <c r="E22" s="100">
        <f>E21/C21*100</f>
        <v>11.111111111111111</v>
      </c>
      <c r="F22" s="100">
        <v>0</v>
      </c>
      <c r="G22" s="100">
        <v>0</v>
      </c>
      <c r="H22" s="99">
        <f>H21/C21*100</f>
        <v>66.666666666666657</v>
      </c>
      <c r="I22" s="100">
        <f>I21/C21*100</f>
        <v>33.333333333333329</v>
      </c>
      <c r="J22" s="100">
        <v>0</v>
      </c>
      <c r="K22" s="100">
        <v>0</v>
      </c>
      <c r="L22" s="99">
        <f>L21/C21*100</f>
        <v>88.888888888888886</v>
      </c>
      <c r="M22" s="100">
        <f>M21/C21*100</f>
        <v>11.111111111111111</v>
      </c>
      <c r="N22" s="100">
        <v>0</v>
      </c>
      <c r="O22" s="100">
        <v>0</v>
      </c>
      <c r="P22" s="99">
        <f>P21/C21*100</f>
        <v>77.777777777777786</v>
      </c>
      <c r="Q22" s="100">
        <f>Q21/C21*100</f>
        <v>11.111111111111111</v>
      </c>
      <c r="R22" s="100">
        <v>0</v>
      </c>
      <c r="S22" s="100">
        <v>0</v>
      </c>
      <c r="T22" s="99">
        <f>T21/C21*100</f>
        <v>77.777777777777786</v>
      </c>
      <c r="U22" s="100">
        <f>U21/C21*100</f>
        <v>22.222222222222221</v>
      </c>
      <c r="V22" s="100">
        <v>0</v>
      </c>
      <c r="W22" s="100">
        <v>0</v>
      </c>
      <c r="X22" s="106"/>
    </row>
    <row r="23" spans="1:24" ht="28.5" customHeight="1" x14ac:dyDescent="0.25">
      <c r="A23" s="104">
        <v>6</v>
      </c>
      <c r="B23" s="256" t="s">
        <v>388</v>
      </c>
      <c r="C23" s="257"/>
      <c r="D23" s="104"/>
      <c r="E23" s="104"/>
      <c r="F23" s="104"/>
      <c r="G23" s="104"/>
      <c r="H23" s="105"/>
      <c r="I23" s="104"/>
      <c r="J23" s="104"/>
      <c r="K23" s="104"/>
      <c r="L23" s="105"/>
      <c r="M23" s="104"/>
      <c r="N23" s="104"/>
      <c r="O23" s="104"/>
      <c r="P23" s="105"/>
      <c r="Q23" s="104"/>
      <c r="R23" s="104"/>
      <c r="S23" s="104"/>
      <c r="T23" s="105"/>
      <c r="U23" s="104"/>
      <c r="V23" s="104"/>
      <c r="W23" s="104"/>
      <c r="X23" s="106"/>
    </row>
    <row r="24" spans="1:24" s="87" customFormat="1" ht="18.75" customHeight="1" x14ac:dyDescent="0.25">
      <c r="A24" s="107"/>
      <c r="B24" s="108" t="s">
        <v>170</v>
      </c>
      <c r="C24" s="109">
        <v>38</v>
      </c>
      <c r="D24" s="109">
        <v>32</v>
      </c>
      <c r="E24" s="109">
        <v>6</v>
      </c>
      <c r="F24" s="109"/>
      <c r="G24" s="109"/>
      <c r="H24" s="99">
        <v>35</v>
      </c>
      <c r="I24" s="109">
        <v>3</v>
      </c>
      <c r="J24" s="109"/>
      <c r="K24" s="109"/>
      <c r="L24" s="99">
        <v>36</v>
      </c>
      <c r="M24" s="109">
        <v>2</v>
      </c>
      <c r="N24" s="109"/>
      <c r="O24" s="109"/>
      <c r="P24" s="99">
        <v>38</v>
      </c>
      <c r="Q24" s="109"/>
      <c r="R24" s="109"/>
      <c r="S24" s="109"/>
      <c r="T24" s="99">
        <v>35</v>
      </c>
      <c r="U24" s="109">
        <v>3</v>
      </c>
      <c r="V24" s="109"/>
      <c r="W24" s="109"/>
      <c r="X24" s="110">
        <f>'Bieu 1B'!C13</f>
        <v>344</v>
      </c>
    </row>
    <row r="25" spans="1:24" ht="32.25" customHeight="1" x14ac:dyDescent="0.25">
      <c r="A25" s="104"/>
      <c r="B25" s="258" t="s">
        <v>172</v>
      </c>
      <c r="C25" s="259"/>
      <c r="D25" s="100">
        <f>D24/C24*100</f>
        <v>84.210526315789465</v>
      </c>
      <c r="E25" s="100">
        <f>E24/C24*100</f>
        <v>15.789473684210526</v>
      </c>
      <c r="F25" s="100">
        <v>0</v>
      </c>
      <c r="G25" s="100">
        <v>0</v>
      </c>
      <c r="H25" s="99">
        <f>H24/C24*100</f>
        <v>92.10526315789474</v>
      </c>
      <c r="I25" s="100">
        <f>I24/C24*100</f>
        <v>7.8947368421052628</v>
      </c>
      <c r="J25" s="100">
        <f>J24/C24*100</f>
        <v>0</v>
      </c>
      <c r="K25" s="100">
        <v>0</v>
      </c>
      <c r="L25" s="99">
        <f>L24/C24*100</f>
        <v>94.73684210526315</v>
      </c>
      <c r="M25" s="100">
        <f>M24/C24*100</f>
        <v>5.2631578947368416</v>
      </c>
      <c r="N25" s="100">
        <v>0</v>
      </c>
      <c r="O25" s="100">
        <v>0</v>
      </c>
      <c r="P25" s="99">
        <f>P24/C24*100</f>
        <v>100</v>
      </c>
      <c r="Q25" s="100">
        <f>Q24/C24*100</f>
        <v>0</v>
      </c>
      <c r="R25" s="100">
        <v>0</v>
      </c>
      <c r="S25" s="100">
        <v>0</v>
      </c>
      <c r="T25" s="99">
        <f>T24/C24*100</f>
        <v>92.10526315789474</v>
      </c>
      <c r="U25" s="100">
        <f>U24/C24*100</f>
        <v>7.8947368421052628</v>
      </c>
      <c r="V25" s="100">
        <v>0</v>
      </c>
      <c r="W25" s="100">
        <v>0</v>
      </c>
      <c r="X25" s="106"/>
    </row>
    <row r="26" spans="1:24" ht="26.25" customHeight="1" x14ac:dyDescent="0.25">
      <c r="A26" s="104">
        <v>7</v>
      </c>
      <c r="B26" s="256" t="s">
        <v>376</v>
      </c>
      <c r="C26" s="257"/>
      <c r="D26" s="104"/>
      <c r="E26" s="104"/>
      <c r="F26" s="104"/>
      <c r="G26" s="104"/>
      <c r="H26" s="105"/>
      <c r="I26" s="104"/>
      <c r="J26" s="104"/>
      <c r="K26" s="104"/>
      <c r="L26" s="105"/>
      <c r="M26" s="104"/>
      <c r="N26" s="104"/>
      <c r="O26" s="104"/>
      <c r="P26" s="105"/>
      <c r="Q26" s="104"/>
      <c r="R26" s="104"/>
      <c r="S26" s="104"/>
      <c r="T26" s="105"/>
      <c r="U26" s="104"/>
      <c r="V26" s="104"/>
      <c r="W26" s="104"/>
      <c r="X26" s="106"/>
    </row>
    <row r="27" spans="1:24" s="87" customFormat="1" ht="18.75" customHeight="1" x14ac:dyDescent="0.25">
      <c r="A27" s="107"/>
      <c r="B27" s="108" t="s">
        <v>170</v>
      </c>
      <c r="C27" s="109">
        <v>37</v>
      </c>
      <c r="D27" s="109">
        <v>28</v>
      </c>
      <c r="E27" s="109">
        <v>9</v>
      </c>
      <c r="F27" s="109"/>
      <c r="G27" s="109"/>
      <c r="H27" s="99">
        <v>31</v>
      </c>
      <c r="I27" s="109">
        <v>6</v>
      </c>
      <c r="J27" s="109"/>
      <c r="K27" s="109"/>
      <c r="L27" s="99">
        <v>22</v>
      </c>
      <c r="M27" s="109">
        <v>15</v>
      </c>
      <c r="N27" s="109"/>
      <c r="O27" s="109"/>
      <c r="P27" s="99">
        <v>37</v>
      </c>
      <c r="Q27" s="109">
        <v>0</v>
      </c>
      <c r="R27" s="109"/>
      <c r="S27" s="109"/>
      <c r="T27" s="99">
        <v>33</v>
      </c>
      <c r="U27" s="109">
        <v>4</v>
      </c>
      <c r="V27" s="109"/>
      <c r="W27" s="109"/>
      <c r="X27" s="110">
        <f>'Bieu 1B'!C9</f>
        <v>365</v>
      </c>
    </row>
    <row r="28" spans="1:24" ht="27.75" customHeight="1" x14ac:dyDescent="0.25">
      <c r="A28" s="104"/>
      <c r="B28" s="258" t="s">
        <v>172</v>
      </c>
      <c r="C28" s="259"/>
      <c r="D28" s="100">
        <f>D27/C27*100</f>
        <v>75.675675675675677</v>
      </c>
      <c r="E28" s="100">
        <f>E27/C27*100</f>
        <v>24.324324324324326</v>
      </c>
      <c r="F28" s="100">
        <v>0</v>
      </c>
      <c r="G28" s="100">
        <v>0</v>
      </c>
      <c r="H28" s="99">
        <f>H27/C27*100</f>
        <v>83.78378378378379</v>
      </c>
      <c r="I28" s="100">
        <f>I27/C27*100</f>
        <v>16.216216216216218</v>
      </c>
      <c r="J28" s="100">
        <v>0</v>
      </c>
      <c r="K28" s="100">
        <v>0</v>
      </c>
      <c r="L28" s="99">
        <f>L27/C27*100</f>
        <v>59.45945945945946</v>
      </c>
      <c r="M28" s="100">
        <f>M27/C27*100</f>
        <v>40.54054054054054</v>
      </c>
      <c r="N28" s="100">
        <v>0</v>
      </c>
      <c r="O28" s="100">
        <v>0</v>
      </c>
      <c r="P28" s="99">
        <f>P27/C27*100</f>
        <v>100</v>
      </c>
      <c r="Q28" s="100">
        <f>Q27/C27*100</f>
        <v>0</v>
      </c>
      <c r="R28" s="100">
        <v>0</v>
      </c>
      <c r="S28" s="100">
        <v>0</v>
      </c>
      <c r="T28" s="99">
        <f>T27/C27*100</f>
        <v>89.189189189189193</v>
      </c>
      <c r="U28" s="100">
        <f>U27/C27*100</f>
        <v>10.810810810810811</v>
      </c>
      <c r="V28" s="100">
        <v>0</v>
      </c>
      <c r="W28" s="100">
        <v>0</v>
      </c>
      <c r="X28" s="106"/>
    </row>
    <row r="29" spans="1:24" ht="30.75" customHeight="1" x14ac:dyDescent="0.25">
      <c r="A29" s="104">
        <v>8</v>
      </c>
      <c r="B29" s="256" t="s">
        <v>389</v>
      </c>
      <c r="C29" s="257"/>
      <c r="D29" s="104"/>
      <c r="E29" s="104"/>
      <c r="F29" s="104"/>
      <c r="G29" s="104"/>
      <c r="H29" s="105"/>
      <c r="I29" s="104"/>
      <c r="J29" s="104"/>
      <c r="K29" s="104"/>
      <c r="L29" s="105"/>
      <c r="M29" s="104"/>
      <c r="N29" s="104"/>
      <c r="O29" s="104"/>
      <c r="P29" s="105"/>
      <c r="Q29" s="104"/>
      <c r="R29" s="104"/>
      <c r="S29" s="104"/>
      <c r="T29" s="105"/>
      <c r="U29" s="104"/>
      <c r="V29" s="104"/>
      <c r="W29" s="104"/>
      <c r="X29" s="106"/>
    </row>
    <row r="30" spans="1:24" s="87" customFormat="1" ht="18.75" customHeight="1" x14ac:dyDescent="0.25">
      <c r="A30" s="107"/>
      <c r="B30" s="108" t="s">
        <v>170</v>
      </c>
      <c r="C30" s="109">
        <v>36</v>
      </c>
      <c r="D30" s="109">
        <v>31</v>
      </c>
      <c r="E30" s="109">
        <v>5</v>
      </c>
      <c r="F30" s="109"/>
      <c r="G30" s="109"/>
      <c r="H30" s="99">
        <v>31</v>
      </c>
      <c r="I30" s="109">
        <v>5</v>
      </c>
      <c r="J30" s="109"/>
      <c r="K30" s="109"/>
      <c r="L30" s="99">
        <v>30</v>
      </c>
      <c r="M30" s="109">
        <v>6</v>
      </c>
      <c r="N30" s="109"/>
      <c r="O30" s="109"/>
      <c r="P30" s="99">
        <v>36</v>
      </c>
      <c r="Q30" s="109">
        <v>0</v>
      </c>
      <c r="R30" s="109"/>
      <c r="S30" s="109"/>
      <c r="T30" s="99">
        <v>30</v>
      </c>
      <c r="U30" s="109">
        <v>4</v>
      </c>
      <c r="V30" s="109"/>
      <c r="W30" s="109"/>
      <c r="X30" s="110">
        <f>'Bieu 1B'!C10</f>
        <v>272</v>
      </c>
    </row>
    <row r="31" spans="1:24" ht="28.5" customHeight="1" x14ac:dyDescent="0.25">
      <c r="A31" s="104"/>
      <c r="B31" s="258" t="s">
        <v>172</v>
      </c>
      <c r="C31" s="259"/>
      <c r="D31" s="100">
        <f>D30/C30*100</f>
        <v>86.111111111111114</v>
      </c>
      <c r="E31" s="100">
        <f>E30/C30*100</f>
        <v>13.888888888888889</v>
      </c>
      <c r="F31" s="100">
        <v>0</v>
      </c>
      <c r="G31" s="100">
        <v>0</v>
      </c>
      <c r="H31" s="99">
        <f>H30/C30*100</f>
        <v>86.111111111111114</v>
      </c>
      <c r="I31" s="100">
        <f>I30/C30*100</f>
        <v>13.888888888888889</v>
      </c>
      <c r="J31" s="100">
        <v>0</v>
      </c>
      <c r="K31" s="100">
        <v>0</v>
      </c>
      <c r="L31" s="99">
        <f>L30/C30*100</f>
        <v>83.333333333333343</v>
      </c>
      <c r="M31" s="100">
        <f>M30/C30*100</f>
        <v>16.666666666666664</v>
      </c>
      <c r="N31" s="100">
        <v>0</v>
      </c>
      <c r="O31" s="100">
        <v>0</v>
      </c>
      <c r="P31" s="99">
        <f>P30/C30*100</f>
        <v>100</v>
      </c>
      <c r="Q31" s="100">
        <f>Q30/C30*100</f>
        <v>0</v>
      </c>
      <c r="R31" s="100">
        <v>0</v>
      </c>
      <c r="S31" s="100">
        <v>0</v>
      </c>
      <c r="T31" s="99">
        <f>T30/C30*100</f>
        <v>83.333333333333343</v>
      </c>
      <c r="U31" s="100">
        <f>U30/C30*100</f>
        <v>11.111111111111111</v>
      </c>
      <c r="V31" s="100">
        <v>0</v>
      </c>
      <c r="W31" s="100">
        <v>0</v>
      </c>
      <c r="X31" s="106"/>
    </row>
    <row r="32" spans="1:24" ht="25.5" customHeight="1" x14ac:dyDescent="0.25">
      <c r="A32" s="111">
        <v>9</v>
      </c>
      <c r="B32" s="256" t="s">
        <v>390</v>
      </c>
      <c r="C32" s="257"/>
      <c r="D32" s="104"/>
      <c r="E32" s="104"/>
      <c r="F32" s="104"/>
      <c r="G32" s="104"/>
      <c r="H32" s="105"/>
      <c r="I32" s="104"/>
      <c r="J32" s="104"/>
      <c r="K32" s="104"/>
      <c r="L32" s="105"/>
      <c r="M32" s="104"/>
      <c r="N32" s="104"/>
      <c r="O32" s="104"/>
      <c r="P32" s="105"/>
      <c r="Q32" s="104"/>
      <c r="R32" s="104"/>
      <c r="S32" s="104"/>
      <c r="T32" s="105"/>
      <c r="U32" s="104"/>
      <c r="V32" s="104"/>
      <c r="W32" s="104"/>
      <c r="X32" s="106"/>
    </row>
    <row r="33" spans="1:24" s="88" customFormat="1" ht="18" customHeight="1" x14ac:dyDescent="0.25">
      <c r="A33" s="108"/>
      <c r="B33" s="108" t="s">
        <v>170</v>
      </c>
      <c r="C33" s="109">
        <v>290</v>
      </c>
      <c r="D33" s="109">
        <v>282</v>
      </c>
      <c r="E33" s="109">
        <v>8</v>
      </c>
      <c r="F33" s="109"/>
      <c r="G33" s="109"/>
      <c r="H33" s="99">
        <v>271</v>
      </c>
      <c r="I33" s="109">
        <v>19</v>
      </c>
      <c r="J33" s="109"/>
      <c r="K33" s="109"/>
      <c r="L33" s="99">
        <v>268</v>
      </c>
      <c r="M33" s="109">
        <v>22</v>
      </c>
      <c r="N33" s="109"/>
      <c r="O33" s="109"/>
      <c r="P33" s="99">
        <v>286</v>
      </c>
      <c r="Q33" s="109">
        <v>4</v>
      </c>
      <c r="R33" s="109"/>
      <c r="S33" s="109"/>
      <c r="T33" s="99">
        <v>278</v>
      </c>
      <c r="U33" s="109">
        <v>12</v>
      </c>
      <c r="V33" s="109">
        <v>0</v>
      </c>
      <c r="W33" s="109"/>
      <c r="X33" s="112">
        <f>'Bieu 1B'!C12</f>
        <v>337</v>
      </c>
    </row>
    <row r="34" spans="1:24" s="80" customFormat="1" ht="15" x14ac:dyDescent="0.25">
      <c r="A34" s="113"/>
      <c r="B34" s="258" t="s">
        <v>172</v>
      </c>
      <c r="C34" s="259"/>
      <c r="D34" s="100">
        <f>D33/C33*100</f>
        <v>97.241379310344826</v>
      </c>
      <c r="E34" s="100">
        <f>E33/C33*100</f>
        <v>2.7586206896551726</v>
      </c>
      <c r="F34" s="100">
        <v>0</v>
      </c>
      <c r="G34" s="100">
        <v>0</v>
      </c>
      <c r="H34" s="99">
        <f>H33/C33*100</f>
        <v>93.448275862068968</v>
      </c>
      <c r="I34" s="100">
        <f>I33/C33*100</f>
        <v>6.5517241379310347</v>
      </c>
      <c r="J34" s="100">
        <v>0</v>
      </c>
      <c r="K34" s="100">
        <v>0</v>
      </c>
      <c r="L34" s="99">
        <f>L33/C33*100</f>
        <v>92.41379310344827</v>
      </c>
      <c r="M34" s="100">
        <f>M33/C33*100</f>
        <v>7.5862068965517242</v>
      </c>
      <c r="N34" s="100">
        <f>N33/M33*100</f>
        <v>0</v>
      </c>
      <c r="O34" s="100">
        <v>0</v>
      </c>
      <c r="P34" s="99">
        <f>P33/C33*100</f>
        <v>98.620689655172413</v>
      </c>
      <c r="Q34" s="100">
        <f>Q33/C33*100</f>
        <v>1.3793103448275863</v>
      </c>
      <c r="R34" s="100">
        <v>0</v>
      </c>
      <c r="S34" s="100">
        <v>0</v>
      </c>
      <c r="T34" s="99">
        <f>T33/C33*100</f>
        <v>95.862068965517238</v>
      </c>
      <c r="U34" s="100">
        <f>U33/C33*100</f>
        <v>4.1379310344827589</v>
      </c>
      <c r="V34" s="100">
        <f>V33/C33*100</f>
        <v>0</v>
      </c>
      <c r="W34" s="100">
        <v>0</v>
      </c>
      <c r="X34" s="114"/>
    </row>
    <row r="35" spans="1:24" ht="29.25" customHeight="1" x14ac:dyDescent="0.25">
      <c r="A35" s="111">
        <v>10</v>
      </c>
      <c r="B35" s="256" t="s">
        <v>391</v>
      </c>
      <c r="C35" s="257"/>
      <c r="D35" s="104"/>
      <c r="E35" s="104"/>
      <c r="F35" s="104"/>
      <c r="G35" s="104"/>
      <c r="H35" s="105"/>
      <c r="I35" s="104"/>
      <c r="J35" s="104"/>
      <c r="K35" s="104"/>
      <c r="L35" s="105"/>
      <c r="M35" s="104"/>
      <c r="N35" s="104"/>
      <c r="O35" s="104"/>
      <c r="P35" s="105"/>
      <c r="Q35" s="104"/>
      <c r="R35" s="104"/>
      <c r="S35" s="104"/>
      <c r="T35" s="105"/>
      <c r="U35" s="104"/>
      <c r="V35" s="104"/>
      <c r="W35" s="104"/>
      <c r="X35" s="106"/>
    </row>
    <row r="36" spans="1:24" s="87" customFormat="1" ht="21" customHeight="1" x14ac:dyDescent="0.25">
      <c r="A36" s="115"/>
      <c r="B36" s="108" t="s">
        <v>170</v>
      </c>
      <c r="C36" s="116">
        <v>29</v>
      </c>
      <c r="D36" s="109">
        <v>21</v>
      </c>
      <c r="E36" s="109">
        <v>8</v>
      </c>
      <c r="F36" s="109"/>
      <c r="G36" s="109"/>
      <c r="H36" s="99">
        <v>22</v>
      </c>
      <c r="I36" s="109">
        <v>7</v>
      </c>
      <c r="J36" s="109"/>
      <c r="K36" s="109"/>
      <c r="L36" s="99">
        <v>18</v>
      </c>
      <c r="M36" s="109">
        <v>11</v>
      </c>
      <c r="N36" s="109"/>
      <c r="O36" s="109"/>
      <c r="P36" s="99">
        <v>26</v>
      </c>
      <c r="Q36" s="109">
        <v>3</v>
      </c>
      <c r="R36" s="109"/>
      <c r="S36" s="109"/>
      <c r="T36" s="99">
        <v>22</v>
      </c>
      <c r="U36" s="109">
        <v>7</v>
      </c>
      <c r="V36" s="109"/>
      <c r="W36" s="109"/>
      <c r="X36" s="110">
        <f>'Bieu 1B'!C16</f>
        <v>372</v>
      </c>
    </row>
    <row r="37" spans="1:24" x14ac:dyDescent="0.25">
      <c r="A37" s="117"/>
      <c r="B37" s="258" t="s">
        <v>172</v>
      </c>
      <c r="C37" s="259"/>
      <c r="D37" s="100">
        <f>D36/C36*100</f>
        <v>72.41379310344827</v>
      </c>
      <c r="E37" s="100">
        <f>E36/C36*100</f>
        <v>27.586206896551722</v>
      </c>
      <c r="F37" s="100">
        <v>0</v>
      </c>
      <c r="G37" s="100">
        <v>0</v>
      </c>
      <c r="H37" s="99">
        <f>H36/C36*100</f>
        <v>75.862068965517238</v>
      </c>
      <c r="I37" s="100">
        <f>I36/C36*100</f>
        <v>24.137931034482758</v>
      </c>
      <c r="J37" s="100">
        <v>0</v>
      </c>
      <c r="K37" s="100">
        <v>0</v>
      </c>
      <c r="L37" s="99">
        <f>L36/C36*100</f>
        <v>62.068965517241381</v>
      </c>
      <c r="M37" s="100">
        <f>M36/C36*100</f>
        <v>37.931034482758619</v>
      </c>
      <c r="N37" s="100">
        <v>0</v>
      </c>
      <c r="O37" s="100">
        <v>0</v>
      </c>
      <c r="P37" s="99">
        <f>P36/C36*100</f>
        <v>89.65517241379311</v>
      </c>
      <c r="Q37" s="100">
        <f>Q36/C36*100</f>
        <v>10.344827586206897</v>
      </c>
      <c r="R37" s="100">
        <v>0</v>
      </c>
      <c r="S37" s="100">
        <v>0</v>
      </c>
      <c r="T37" s="99">
        <f>T36/C36*100</f>
        <v>75.862068965517238</v>
      </c>
      <c r="U37" s="100">
        <f>U36/C36*100</f>
        <v>24.137931034482758</v>
      </c>
      <c r="V37" s="100">
        <v>0</v>
      </c>
      <c r="W37" s="100">
        <v>0</v>
      </c>
      <c r="X37" s="106"/>
    </row>
    <row r="38" spans="1:24" ht="27.75" customHeight="1" x14ac:dyDescent="0.25">
      <c r="A38" s="117">
        <v>11</v>
      </c>
      <c r="B38" s="256" t="s">
        <v>392</v>
      </c>
      <c r="C38" s="257"/>
      <c r="D38" s="104"/>
      <c r="E38" s="104"/>
      <c r="F38" s="104"/>
      <c r="G38" s="104"/>
      <c r="H38" s="105"/>
      <c r="I38" s="104"/>
      <c r="J38" s="104"/>
      <c r="K38" s="104"/>
      <c r="L38" s="105"/>
      <c r="M38" s="104"/>
      <c r="N38" s="104"/>
      <c r="O38" s="104"/>
      <c r="P38" s="105"/>
      <c r="Q38" s="104"/>
      <c r="R38" s="104"/>
      <c r="S38" s="104"/>
      <c r="T38" s="105"/>
      <c r="U38" s="104"/>
      <c r="V38" s="104"/>
      <c r="W38" s="104"/>
      <c r="X38" s="106"/>
    </row>
    <row r="39" spans="1:24" s="87" customFormat="1" x14ac:dyDescent="0.25">
      <c r="A39" s="115"/>
      <c r="B39" s="108" t="s">
        <v>170</v>
      </c>
      <c r="C39" s="121">
        <v>30</v>
      </c>
      <c r="D39" s="121">
        <v>19</v>
      </c>
      <c r="E39" s="121">
        <v>11</v>
      </c>
      <c r="F39" s="121"/>
      <c r="G39" s="121"/>
      <c r="H39" s="121">
        <v>26</v>
      </c>
      <c r="I39" s="121">
        <v>4</v>
      </c>
      <c r="J39" s="121"/>
      <c r="K39" s="121"/>
      <c r="L39" s="121">
        <v>9</v>
      </c>
      <c r="M39" s="121">
        <v>21</v>
      </c>
      <c r="N39" s="121"/>
      <c r="O39" s="121"/>
      <c r="P39" s="121">
        <v>29</v>
      </c>
      <c r="Q39" s="121">
        <v>1</v>
      </c>
      <c r="R39" s="121"/>
      <c r="S39" s="121"/>
      <c r="T39" s="121">
        <v>19</v>
      </c>
      <c r="U39" s="121">
        <v>11</v>
      </c>
      <c r="V39" s="121"/>
      <c r="W39" s="121"/>
      <c r="X39" s="110">
        <f>'Bieu 1B'!C11</f>
        <v>272</v>
      </c>
    </row>
    <row r="40" spans="1:24" x14ac:dyDescent="0.25">
      <c r="A40" s="117"/>
      <c r="B40" s="258" t="s">
        <v>172</v>
      </c>
      <c r="C40" s="259"/>
      <c r="D40" s="100">
        <f>D39/C39*100</f>
        <v>63.333333333333329</v>
      </c>
      <c r="E40" s="100">
        <f>E39/C39*100</f>
        <v>36.666666666666664</v>
      </c>
      <c r="F40" s="100">
        <v>0</v>
      </c>
      <c r="G40" s="100">
        <v>0</v>
      </c>
      <c r="H40" s="99">
        <f>H39/C39*100</f>
        <v>86.666666666666671</v>
      </c>
      <c r="I40" s="100">
        <f>I39/C39*100</f>
        <v>13.333333333333334</v>
      </c>
      <c r="J40" s="100">
        <v>0</v>
      </c>
      <c r="K40" s="100">
        <v>0</v>
      </c>
      <c r="L40" s="99">
        <f>L39/C39*100</f>
        <v>30</v>
      </c>
      <c r="M40" s="100">
        <f>M39/C39*100</f>
        <v>70</v>
      </c>
      <c r="N40" s="100">
        <v>0</v>
      </c>
      <c r="O40" s="100">
        <v>0</v>
      </c>
      <c r="P40" s="99">
        <f>P39/C39*100</f>
        <v>96.666666666666671</v>
      </c>
      <c r="Q40" s="100">
        <f>Q39/C39*100</f>
        <v>3.3333333333333335</v>
      </c>
      <c r="R40" s="100">
        <v>0</v>
      </c>
      <c r="S40" s="100">
        <v>0</v>
      </c>
      <c r="T40" s="99">
        <f>T39/C39*100</f>
        <v>63.333333333333329</v>
      </c>
      <c r="U40" s="100">
        <f>U39/C39*100</f>
        <v>36.666666666666664</v>
      </c>
      <c r="V40" s="100">
        <v>0</v>
      </c>
      <c r="W40" s="100">
        <v>0</v>
      </c>
      <c r="X40" s="106"/>
    </row>
    <row r="41" spans="1:24" ht="25.5" customHeight="1" x14ac:dyDescent="0.25">
      <c r="A41" s="117">
        <v>12</v>
      </c>
      <c r="B41" s="256" t="s">
        <v>393</v>
      </c>
      <c r="C41" s="257"/>
      <c r="D41" s="104"/>
      <c r="E41" s="104"/>
      <c r="F41" s="104"/>
      <c r="G41" s="104"/>
      <c r="H41" s="105"/>
      <c r="I41" s="104"/>
      <c r="J41" s="104"/>
      <c r="K41" s="104"/>
      <c r="L41" s="105"/>
      <c r="M41" s="104"/>
      <c r="N41" s="104"/>
      <c r="O41" s="104"/>
      <c r="P41" s="105"/>
      <c r="Q41" s="104"/>
      <c r="R41" s="104"/>
      <c r="S41" s="104"/>
      <c r="T41" s="105"/>
      <c r="U41" s="104"/>
      <c r="V41" s="104"/>
      <c r="W41" s="104"/>
      <c r="X41" s="106"/>
    </row>
    <row r="42" spans="1:24" s="87" customFormat="1" ht="15.75" customHeight="1" x14ac:dyDescent="0.25">
      <c r="A42" s="115"/>
      <c r="B42" s="108" t="s">
        <v>170</v>
      </c>
      <c r="C42" s="116">
        <v>38</v>
      </c>
      <c r="D42" s="109">
        <v>30</v>
      </c>
      <c r="E42" s="109">
        <v>8</v>
      </c>
      <c r="F42" s="109"/>
      <c r="G42" s="109"/>
      <c r="H42" s="99">
        <v>29</v>
      </c>
      <c r="I42" s="109">
        <v>9</v>
      </c>
      <c r="J42" s="109"/>
      <c r="K42" s="109"/>
      <c r="L42" s="99">
        <v>38</v>
      </c>
      <c r="M42" s="109"/>
      <c r="N42" s="109"/>
      <c r="O42" s="109"/>
      <c r="P42" s="99">
        <v>35</v>
      </c>
      <c r="Q42" s="109">
        <v>3</v>
      </c>
      <c r="R42" s="109"/>
      <c r="S42" s="109"/>
      <c r="T42" s="99">
        <v>38</v>
      </c>
      <c r="U42" s="109"/>
      <c r="V42" s="109"/>
      <c r="W42" s="109"/>
      <c r="X42" s="110">
        <f>'Bieu 1B'!C19</f>
        <v>366</v>
      </c>
    </row>
    <row r="43" spans="1:24" ht="15.75" customHeight="1" x14ac:dyDescent="0.25">
      <c r="A43" s="117"/>
      <c r="B43" s="258" t="s">
        <v>172</v>
      </c>
      <c r="C43" s="259"/>
      <c r="D43" s="100">
        <f>D42/C42*100</f>
        <v>78.94736842105263</v>
      </c>
      <c r="E43" s="100">
        <f>E42/C42*100</f>
        <v>21.052631578947366</v>
      </c>
      <c r="F43" s="100">
        <f>F42/E42*100</f>
        <v>0</v>
      </c>
      <c r="G43" s="100">
        <v>0</v>
      </c>
      <c r="H43" s="99">
        <f>H42/C42*100</f>
        <v>76.31578947368422</v>
      </c>
      <c r="I43" s="100">
        <f>I42/C42*100</f>
        <v>23.684210526315788</v>
      </c>
      <c r="J43" s="100">
        <f>J42/C42*100</f>
        <v>0</v>
      </c>
      <c r="K43" s="100">
        <v>0</v>
      </c>
      <c r="L43" s="99">
        <f>L42/C42*100</f>
        <v>100</v>
      </c>
      <c r="M43" s="100">
        <f>M42/C42*100</f>
        <v>0</v>
      </c>
      <c r="N43" s="100">
        <f>N42/C42*100</f>
        <v>0</v>
      </c>
      <c r="O43" s="100">
        <v>0</v>
      </c>
      <c r="P43" s="99">
        <f>P42/C42*100</f>
        <v>92.10526315789474</v>
      </c>
      <c r="Q43" s="100">
        <f>Q42/C42*100</f>
        <v>7.8947368421052628</v>
      </c>
      <c r="R43" s="100">
        <f>R42/C42*100</f>
        <v>0</v>
      </c>
      <c r="S43" s="100">
        <v>0</v>
      </c>
      <c r="T43" s="99">
        <f>T42/C42*100</f>
        <v>100</v>
      </c>
      <c r="U43" s="100">
        <f>U42/C42*100</f>
        <v>0</v>
      </c>
      <c r="V43" s="100">
        <v>0</v>
      </c>
      <c r="W43" s="100">
        <v>0</v>
      </c>
      <c r="X43" s="106"/>
    </row>
    <row r="44" spans="1:24" ht="24.75" customHeight="1" x14ac:dyDescent="0.25">
      <c r="A44" s="117">
        <v>13</v>
      </c>
      <c r="B44" s="256" t="s">
        <v>394</v>
      </c>
      <c r="C44" s="257"/>
      <c r="D44" s="104"/>
      <c r="E44" s="104"/>
      <c r="F44" s="104"/>
      <c r="G44" s="104"/>
      <c r="H44" s="105"/>
      <c r="I44" s="104"/>
      <c r="J44" s="104"/>
      <c r="K44" s="104"/>
      <c r="L44" s="105"/>
      <c r="M44" s="104"/>
      <c r="N44" s="104"/>
      <c r="O44" s="104"/>
      <c r="P44" s="105"/>
      <c r="Q44" s="104"/>
      <c r="R44" s="104"/>
      <c r="S44" s="104"/>
      <c r="T44" s="105"/>
      <c r="U44" s="104"/>
      <c r="V44" s="104"/>
      <c r="W44" s="104"/>
      <c r="X44" s="106"/>
    </row>
    <row r="45" spans="1:24" s="87" customFormat="1" ht="15.75" customHeight="1" x14ac:dyDescent="0.25">
      <c r="A45" s="115"/>
      <c r="B45" s="108" t="s">
        <v>170</v>
      </c>
      <c r="C45" s="116">
        <v>30</v>
      </c>
      <c r="D45" s="109">
        <v>24</v>
      </c>
      <c r="E45" s="109">
        <v>6</v>
      </c>
      <c r="F45" s="109"/>
      <c r="G45" s="109"/>
      <c r="H45" s="99">
        <v>30</v>
      </c>
      <c r="I45" s="109"/>
      <c r="J45" s="109"/>
      <c r="K45" s="109"/>
      <c r="L45" s="99">
        <v>21</v>
      </c>
      <c r="M45" s="109">
        <v>9</v>
      </c>
      <c r="N45" s="109"/>
      <c r="O45" s="109"/>
      <c r="P45" s="99">
        <v>30</v>
      </c>
      <c r="Q45" s="109"/>
      <c r="R45" s="109"/>
      <c r="S45" s="109"/>
      <c r="T45" s="99">
        <v>23</v>
      </c>
      <c r="U45" s="109">
        <v>7</v>
      </c>
      <c r="V45" s="109"/>
      <c r="W45" s="109"/>
      <c r="X45" s="110">
        <f>'Bieu 1B'!C20</f>
        <v>229</v>
      </c>
    </row>
    <row r="46" spans="1:24" ht="15.75" customHeight="1" x14ac:dyDescent="0.25">
      <c r="A46" s="117"/>
      <c r="B46" s="258" t="s">
        <v>172</v>
      </c>
      <c r="C46" s="259"/>
      <c r="D46" s="100">
        <f>D45/C45*100</f>
        <v>80</v>
      </c>
      <c r="E46" s="100">
        <f>E45/C45*100</f>
        <v>20</v>
      </c>
      <c r="F46" s="100">
        <v>0</v>
      </c>
      <c r="G46" s="100">
        <v>0</v>
      </c>
      <c r="H46" s="99">
        <f>H45/C45*100</f>
        <v>100</v>
      </c>
      <c r="I46" s="100">
        <f>I45/C45*100</f>
        <v>0</v>
      </c>
      <c r="J46" s="100">
        <v>0</v>
      </c>
      <c r="K46" s="100">
        <v>0</v>
      </c>
      <c r="L46" s="99">
        <f>L45/C45*100</f>
        <v>70</v>
      </c>
      <c r="M46" s="100">
        <f>M45/C45*100</f>
        <v>30</v>
      </c>
      <c r="N46" s="100">
        <v>0</v>
      </c>
      <c r="O46" s="100">
        <v>0</v>
      </c>
      <c r="P46" s="99">
        <f>P45/C45*100</f>
        <v>100</v>
      </c>
      <c r="Q46" s="100">
        <f>Q45/C45*100</f>
        <v>0</v>
      </c>
      <c r="R46" s="100">
        <v>0</v>
      </c>
      <c r="S46" s="100">
        <v>0</v>
      </c>
      <c r="T46" s="99">
        <f>T45/C45*100</f>
        <v>76.666666666666671</v>
      </c>
      <c r="U46" s="100">
        <f>U45/C45*100</f>
        <v>23.333333333333332</v>
      </c>
      <c r="V46" s="100">
        <v>0</v>
      </c>
      <c r="W46" s="100">
        <v>0</v>
      </c>
      <c r="X46" s="106"/>
    </row>
    <row r="47" spans="1:24" ht="15.75" customHeight="1" x14ac:dyDescent="0.25">
      <c r="A47" s="117">
        <v>14</v>
      </c>
      <c r="B47" s="256" t="s">
        <v>203</v>
      </c>
      <c r="C47" s="257"/>
      <c r="D47" s="104"/>
      <c r="E47" s="104"/>
      <c r="F47" s="104"/>
      <c r="G47" s="104"/>
      <c r="H47" s="105"/>
      <c r="I47" s="104"/>
      <c r="J47" s="104"/>
      <c r="K47" s="104"/>
      <c r="L47" s="105"/>
      <c r="M47" s="104"/>
      <c r="N47" s="104"/>
      <c r="O47" s="104"/>
      <c r="P47" s="105"/>
      <c r="Q47" s="104"/>
      <c r="R47" s="104"/>
      <c r="S47" s="104"/>
      <c r="T47" s="105"/>
      <c r="U47" s="104"/>
      <c r="V47" s="104"/>
      <c r="W47" s="104"/>
      <c r="X47" s="106"/>
    </row>
    <row r="48" spans="1:24" s="87" customFormat="1" ht="15.75" customHeight="1" x14ac:dyDescent="0.25">
      <c r="A48" s="115"/>
      <c r="B48" s="108" t="s">
        <v>170</v>
      </c>
      <c r="C48" s="116">
        <v>5</v>
      </c>
      <c r="D48" s="109">
        <v>4</v>
      </c>
      <c r="E48" s="109">
        <v>1</v>
      </c>
      <c r="F48" s="109"/>
      <c r="G48" s="109"/>
      <c r="H48" s="99">
        <v>5</v>
      </c>
      <c r="I48" s="109"/>
      <c r="J48" s="109"/>
      <c r="K48" s="109"/>
      <c r="L48" s="99">
        <v>4</v>
      </c>
      <c r="M48" s="109">
        <v>1</v>
      </c>
      <c r="N48" s="109"/>
      <c r="O48" s="109"/>
      <c r="P48" s="99">
        <v>5</v>
      </c>
      <c r="Q48" s="109">
        <v>1</v>
      </c>
      <c r="R48" s="109"/>
      <c r="S48" s="109"/>
      <c r="T48" s="99">
        <v>4</v>
      </c>
      <c r="U48" s="109">
        <v>1</v>
      </c>
      <c r="V48" s="109"/>
      <c r="W48" s="109"/>
      <c r="X48" s="110">
        <f>'Bieu 1B'!C22</f>
        <v>61</v>
      </c>
    </row>
    <row r="49" spans="1:24" ht="15.75" customHeight="1" x14ac:dyDescent="0.25">
      <c r="A49" s="117"/>
      <c r="B49" s="258" t="s">
        <v>172</v>
      </c>
      <c r="C49" s="259"/>
      <c r="D49" s="100">
        <f>D48/C48*100</f>
        <v>80</v>
      </c>
      <c r="E49" s="100">
        <f>E48/C48*100</f>
        <v>20</v>
      </c>
      <c r="F49" s="100">
        <v>0</v>
      </c>
      <c r="G49" s="100">
        <v>0</v>
      </c>
      <c r="H49" s="99">
        <f>H48/C48*100</f>
        <v>100</v>
      </c>
      <c r="I49" s="100">
        <f>I48/C48*100</f>
        <v>0</v>
      </c>
      <c r="J49" s="100">
        <v>0</v>
      </c>
      <c r="K49" s="100">
        <v>0</v>
      </c>
      <c r="L49" s="99">
        <f>L48/C48*100</f>
        <v>80</v>
      </c>
      <c r="M49" s="100">
        <f>M48/C48*100</f>
        <v>20</v>
      </c>
      <c r="N49" s="100">
        <v>0</v>
      </c>
      <c r="O49" s="100">
        <v>0</v>
      </c>
      <c r="P49" s="99">
        <f>P48/C48*100</f>
        <v>100</v>
      </c>
      <c r="Q49" s="100">
        <f>Q48/C48*100</f>
        <v>20</v>
      </c>
      <c r="R49" s="100">
        <v>0</v>
      </c>
      <c r="S49" s="100">
        <v>0</v>
      </c>
      <c r="T49" s="99">
        <f>T48/C48*100</f>
        <v>80</v>
      </c>
      <c r="U49" s="100">
        <f>U48/C48*100</f>
        <v>20</v>
      </c>
      <c r="V49" s="100">
        <v>0</v>
      </c>
      <c r="W49" s="100">
        <v>0</v>
      </c>
      <c r="X49" s="106"/>
    </row>
    <row r="50" spans="1:24" ht="15.75" customHeight="1" x14ac:dyDescent="0.25">
      <c r="A50" s="117">
        <v>15</v>
      </c>
      <c r="B50" s="256" t="s">
        <v>204</v>
      </c>
      <c r="C50" s="257"/>
      <c r="D50" s="104"/>
      <c r="E50" s="104"/>
      <c r="F50" s="104"/>
      <c r="G50" s="104"/>
      <c r="H50" s="105"/>
      <c r="I50" s="104"/>
      <c r="J50" s="104"/>
      <c r="K50" s="104"/>
      <c r="L50" s="105"/>
      <c r="M50" s="104"/>
      <c r="N50" s="104"/>
      <c r="O50" s="104"/>
      <c r="P50" s="105"/>
      <c r="Q50" s="104"/>
      <c r="R50" s="104"/>
      <c r="S50" s="104"/>
      <c r="T50" s="105"/>
      <c r="U50" s="104"/>
      <c r="V50" s="104"/>
      <c r="W50" s="104"/>
      <c r="X50" s="106"/>
    </row>
    <row r="51" spans="1:24" s="87" customFormat="1" ht="15.75" customHeight="1" x14ac:dyDescent="0.25">
      <c r="A51" s="115"/>
      <c r="B51" s="108" t="s">
        <v>170</v>
      </c>
      <c r="C51" s="116">
        <v>5</v>
      </c>
      <c r="D51" s="120">
        <v>5</v>
      </c>
      <c r="E51" s="120"/>
      <c r="F51" s="120"/>
      <c r="G51" s="120"/>
      <c r="H51" s="120">
        <v>5</v>
      </c>
      <c r="I51" s="120"/>
      <c r="J51" s="120"/>
      <c r="K51" s="120"/>
      <c r="L51" s="120">
        <v>5</v>
      </c>
      <c r="M51" s="120"/>
      <c r="N51" s="120"/>
      <c r="O51" s="120"/>
      <c r="P51" s="120">
        <v>5</v>
      </c>
      <c r="Q51" s="120"/>
      <c r="R51" s="120"/>
      <c r="S51" s="120"/>
      <c r="T51" s="120">
        <v>5</v>
      </c>
      <c r="U51" s="120"/>
      <c r="V51" s="120"/>
      <c r="W51" s="109"/>
      <c r="X51" s="110">
        <f>'Bieu 1B'!C23</f>
        <v>141</v>
      </c>
    </row>
    <row r="52" spans="1:24" ht="15.75" customHeight="1" x14ac:dyDescent="0.25">
      <c r="A52" s="117"/>
      <c r="B52" s="258" t="s">
        <v>172</v>
      </c>
      <c r="C52" s="259"/>
      <c r="D52" s="100">
        <f>D51/C51*100</f>
        <v>100</v>
      </c>
      <c r="E52" s="100">
        <v>0</v>
      </c>
      <c r="F52" s="100">
        <v>0</v>
      </c>
      <c r="G52" s="100">
        <v>0</v>
      </c>
      <c r="H52" s="99">
        <f>H51/C51*100</f>
        <v>100</v>
      </c>
      <c r="I52" s="100">
        <f>I51/C51*100</f>
        <v>0</v>
      </c>
      <c r="J52" s="100">
        <v>0</v>
      </c>
      <c r="K52" s="100">
        <v>0</v>
      </c>
      <c r="L52" s="99">
        <f>L51/C51*100</f>
        <v>100</v>
      </c>
      <c r="M52" s="100">
        <f>M51/C51*100</f>
        <v>0</v>
      </c>
      <c r="N52" s="100">
        <v>0</v>
      </c>
      <c r="O52" s="100">
        <v>0</v>
      </c>
      <c r="P52" s="99">
        <f>P51/C51*100</f>
        <v>100</v>
      </c>
      <c r="Q52" s="100">
        <f>Q51/C51*100</f>
        <v>0</v>
      </c>
      <c r="R52" s="100">
        <v>0</v>
      </c>
      <c r="S52" s="100">
        <v>0</v>
      </c>
      <c r="T52" s="99">
        <f>T51/C51*100</f>
        <v>100</v>
      </c>
      <c r="U52" s="100">
        <f>U53</f>
        <v>0</v>
      </c>
      <c r="V52" s="100">
        <v>0</v>
      </c>
      <c r="W52" s="100">
        <v>0</v>
      </c>
      <c r="X52" s="106"/>
    </row>
    <row r="53" spans="1:24" ht="15.75" customHeight="1" x14ac:dyDescent="0.25">
      <c r="A53" s="117">
        <v>16</v>
      </c>
      <c r="B53" s="256" t="s">
        <v>205</v>
      </c>
      <c r="C53" s="257"/>
      <c r="D53" s="104"/>
      <c r="E53" s="104"/>
      <c r="F53" s="104"/>
      <c r="G53" s="104"/>
      <c r="H53" s="105"/>
      <c r="I53" s="104"/>
      <c r="J53" s="104"/>
      <c r="K53" s="104"/>
      <c r="L53" s="105"/>
      <c r="M53" s="104"/>
      <c r="N53" s="104"/>
      <c r="O53" s="104"/>
      <c r="P53" s="105"/>
      <c r="Q53" s="104"/>
      <c r="R53" s="104"/>
      <c r="S53" s="104"/>
      <c r="T53" s="105"/>
      <c r="U53" s="104"/>
      <c r="V53" s="104"/>
      <c r="W53" s="104"/>
      <c r="X53" s="106"/>
    </row>
    <row r="54" spans="1:24" s="87" customFormat="1" ht="15.75" customHeight="1" x14ac:dyDescent="0.25">
      <c r="A54" s="115"/>
      <c r="B54" s="108" t="s">
        <v>170</v>
      </c>
      <c r="C54" s="116">
        <v>12</v>
      </c>
      <c r="D54" s="109">
        <v>11</v>
      </c>
      <c r="E54" s="109">
        <v>1</v>
      </c>
      <c r="F54" s="109"/>
      <c r="G54" s="109"/>
      <c r="H54" s="99">
        <v>12</v>
      </c>
      <c r="I54" s="109"/>
      <c r="J54" s="109"/>
      <c r="K54" s="109"/>
      <c r="L54" s="99">
        <v>11</v>
      </c>
      <c r="M54" s="109">
        <v>1</v>
      </c>
      <c r="N54" s="109"/>
      <c r="O54" s="109"/>
      <c r="P54" s="99">
        <v>12</v>
      </c>
      <c r="Q54" s="109"/>
      <c r="R54" s="109"/>
      <c r="S54" s="109"/>
      <c r="T54" s="99">
        <v>12</v>
      </c>
      <c r="U54" s="109"/>
      <c r="V54" s="109"/>
      <c r="W54" s="109"/>
      <c r="X54" s="110">
        <f>'Bieu 1B'!C24</f>
        <v>89</v>
      </c>
    </row>
    <row r="55" spans="1:24" ht="15.75" customHeight="1" x14ac:dyDescent="0.25">
      <c r="A55" s="117"/>
      <c r="B55" s="258" t="s">
        <v>172</v>
      </c>
      <c r="C55" s="259"/>
      <c r="D55" s="100">
        <f>D54/C54*100</f>
        <v>91.666666666666657</v>
      </c>
      <c r="E55" s="100">
        <f>E54/C54*100</f>
        <v>8.3333333333333321</v>
      </c>
      <c r="F55" s="100">
        <v>0</v>
      </c>
      <c r="G55" s="100">
        <v>0</v>
      </c>
      <c r="H55" s="99">
        <f>H54/C54*100</f>
        <v>100</v>
      </c>
      <c r="I55" s="100">
        <f>I54/C54*100</f>
        <v>0</v>
      </c>
      <c r="J55" s="100">
        <v>0</v>
      </c>
      <c r="K55" s="100">
        <v>0</v>
      </c>
      <c r="L55" s="99">
        <f>L54/C54*100</f>
        <v>91.666666666666657</v>
      </c>
      <c r="M55" s="100">
        <f>M54/L54*100</f>
        <v>9.0909090909090917</v>
      </c>
      <c r="N55" s="100">
        <v>0</v>
      </c>
      <c r="O55" s="100">
        <v>0</v>
      </c>
      <c r="P55" s="99">
        <f>P54/C54*100</f>
        <v>100</v>
      </c>
      <c r="Q55" s="100">
        <f>Q54/P54*100</f>
        <v>0</v>
      </c>
      <c r="R55" s="100">
        <v>0</v>
      </c>
      <c r="S55" s="100">
        <v>0</v>
      </c>
      <c r="T55" s="99">
        <f>T54/C54*100</f>
        <v>100</v>
      </c>
      <c r="U55" s="100">
        <f>U54/C54*100</f>
        <v>0</v>
      </c>
      <c r="V55" s="100">
        <v>0</v>
      </c>
      <c r="W55" s="100">
        <v>0</v>
      </c>
      <c r="X55" s="106"/>
    </row>
    <row r="56" spans="1:24" x14ac:dyDescent="0.25">
      <c r="A56" s="111"/>
      <c r="B56" s="279" t="s">
        <v>183</v>
      </c>
      <c r="C56" s="280"/>
      <c r="D56" s="104"/>
      <c r="E56" s="104"/>
      <c r="F56" s="104"/>
      <c r="G56" s="104"/>
      <c r="H56" s="105"/>
      <c r="I56" s="104"/>
      <c r="J56" s="104"/>
      <c r="K56" s="104"/>
      <c r="L56" s="105"/>
      <c r="M56" s="104"/>
      <c r="N56" s="104"/>
      <c r="O56" s="104"/>
      <c r="P56" s="105"/>
      <c r="Q56" s="104"/>
      <c r="R56" s="104"/>
      <c r="S56" s="104"/>
      <c r="T56" s="105"/>
      <c r="U56" s="104"/>
      <c r="V56" s="104"/>
      <c r="W56" s="104"/>
      <c r="X56" s="106"/>
    </row>
    <row r="57" spans="1:24" ht="21" customHeight="1" x14ac:dyDescent="0.25">
      <c r="A57" s="117"/>
      <c r="B57" s="113" t="s">
        <v>170</v>
      </c>
      <c r="C57" s="113">
        <f>C54+C51+C48+C45+C42+C39+C36+C33+C30+C27+C24+C21+C18+C15+C12+C9</f>
        <v>763</v>
      </c>
      <c r="D57" s="113">
        <f t="shared" ref="D57:X57" si="2">D54+D51+D48+D45+D42+D39+D36+D33+D30+D27+D24+D21+D18+D15+D12+D9</f>
        <v>658</v>
      </c>
      <c r="E57" s="113">
        <f t="shared" si="2"/>
        <v>105</v>
      </c>
      <c r="F57" s="113">
        <f t="shared" si="2"/>
        <v>0</v>
      </c>
      <c r="G57" s="113">
        <f t="shared" si="2"/>
        <v>0</v>
      </c>
      <c r="H57" s="113">
        <f t="shared" si="2"/>
        <v>662</v>
      </c>
      <c r="I57" s="113">
        <f t="shared" si="2"/>
        <v>101</v>
      </c>
      <c r="J57" s="113">
        <f t="shared" si="2"/>
        <v>0</v>
      </c>
      <c r="K57" s="113">
        <f t="shared" si="2"/>
        <v>0</v>
      </c>
      <c r="L57" s="113">
        <f t="shared" si="2"/>
        <v>566</v>
      </c>
      <c r="M57" s="113">
        <f t="shared" si="2"/>
        <v>197</v>
      </c>
      <c r="N57" s="113">
        <f t="shared" si="2"/>
        <v>0</v>
      </c>
      <c r="O57" s="113">
        <f t="shared" si="2"/>
        <v>0</v>
      </c>
      <c r="P57" s="113">
        <f t="shared" si="2"/>
        <v>735</v>
      </c>
      <c r="Q57" s="113">
        <f t="shared" si="2"/>
        <v>24</v>
      </c>
      <c r="R57" s="113">
        <f t="shared" si="2"/>
        <v>0</v>
      </c>
      <c r="S57" s="113">
        <f t="shared" si="2"/>
        <v>0</v>
      </c>
      <c r="T57" s="113">
        <f t="shared" si="2"/>
        <v>647</v>
      </c>
      <c r="U57" s="113">
        <f t="shared" si="2"/>
        <v>114</v>
      </c>
      <c r="V57" s="113">
        <f t="shared" si="2"/>
        <v>0</v>
      </c>
      <c r="W57" s="113">
        <f t="shared" si="2"/>
        <v>0</v>
      </c>
      <c r="X57" s="113">
        <f t="shared" si="2"/>
        <v>4362</v>
      </c>
    </row>
    <row r="58" spans="1:24" x14ac:dyDescent="0.25">
      <c r="A58" s="117"/>
      <c r="B58" s="258" t="s">
        <v>172</v>
      </c>
      <c r="C58" s="278"/>
      <c r="D58" s="100">
        <f>D57/C57*100</f>
        <v>86.238532110091754</v>
      </c>
      <c r="E58" s="100">
        <f>E57/C57*100</f>
        <v>13.761467889908257</v>
      </c>
      <c r="F58" s="100"/>
      <c r="G58" s="100"/>
      <c r="H58" s="99">
        <f>H57/C57*100</f>
        <v>86.762778505897771</v>
      </c>
      <c r="I58" s="100">
        <f>I57/C57*100</f>
        <v>13.237221494102227</v>
      </c>
      <c r="J58" s="100"/>
      <c r="K58" s="100"/>
      <c r="L58" s="99">
        <f>L57/C57*100</f>
        <v>74.180865006553077</v>
      </c>
      <c r="M58" s="100">
        <f>M57/C57*100</f>
        <v>25.819134993446919</v>
      </c>
      <c r="N58" s="100"/>
      <c r="O58" s="100"/>
      <c r="P58" s="99">
        <f>P57/C57*100</f>
        <v>96.330275229357795</v>
      </c>
      <c r="Q58" s="99">
        <f>Q57/D57*100</f>
        <v>3.6474164133738598</v>
      </c>
      <c r="R58" s="100"/>
      <c r="S58" s="100"/>
      <c r="T58" s="99">
        <f>T57/C57*100</f>
        <v>84.796854521625164</v>
      </c>
      <c r="U58" s="100">
        <f>U57/C57*100</f>
        <v>14.941022280471822</v>
      </c>
      <c r="V58" s="100"/>
      <c r="W58" s="100"/>
      <c r="X58" s="106"/>
    </row>
    <row r="59" spans="1:24" x14ac:dyDescent="0.25">
      <c r="H59" s="97"/>
      <c r="I59" s="97"/>
      <c r="J59" s="97"/>
      <c r="K59" s="97"/>
      <c r="L59" s="97"/>
      <c r="M59" s="97"/>
      <c r="N59" s="97"/>
      <c r="O59" s="97"/>
      <c r="P59" s="97"/>
      <c r="Q59" s="97"/>
      <c r="R59" s="97"/>
      <c r="S59" s="97"/>
      <c r="T59" s="97"/>
      <c r="U59" s="97"/>
      <c r="V59" s="97"/>
      <c r="W59" s="97"/>
    </row>
    <row r="60" spans="1:24" ht="18.75" x14ac:dyDescent="0.3">
      <c r="H60" s="97"/>
      <c r="I60" s="97"/>
      <c r="J60" s="97"/>
      <c r="K60" s="97"/>
      <c r="L60" s="97"/>
      <c r="M60" s="97"/>
      <c r="N60" s="97"/>
      <c r="O60" s="97"/>
      <c r="P60" s="97"/>
      <c r="Q60" s="97"/>
      <c r="R60" s="97"/>
      <c r="S60" s="274" t="s">
        <v>374</v>
      </c>
      <c r="T60" s="274"/>
      <c r="U60" s="274"/>
      <c r="V60" s="274"/>
      <c r="W60" s="97"/>
    </row>
    <row r="61" spans="1:24" x14ac:dyDescent="0.25">
      <c r="H61" s="97"/>
      <c r="I61" s="97"/>
      <c r="J61" s="97"/>
      <c r="K61" s="97"/>
      <c r="L61" s="97"/>
      <c r="M61" s="97"/>
      <c r="N61" s="97"/>
      <c r="O61" s="97"/>
      <c r="P61" s="97"/>
      <c r="Q61" s="97"/>
      <c r="R61" s="97"/>
      <c r="S61" s="118"/>
      <c r="T61" s="118"/>
      <c r="U61" s="118"/>
      <c r="V61" s="118"/>
      <c r="W61" s="97"/>
    </row>
    <row r="62" spans="1:24" x14ac:dyDescent="0.25">
      <c r="H62" s="97"/>
      <c r="I62" s="97"/>
      <c r="J62" s="97"/>
      <c r="K62" s="97"/>
      <c r="L62" s="97"/>
      <c r="M62" s="97"/>
      <c r="N62" s="97"/>
      <c r="O62" s="97"/>
      <c r="P62" s="97"/>
      <c r="Q62" s="97"/>
      <c r="R62" s="97"/>
      <c r="S62" s="118"/>
      <c r="T62" s="118"/>
      <c r="U62" s="118"/>
      <c r="V62" s="118"/>
      <c r="W62" s="97"/>
    </row>
    <row r="63" spans="1:24" x14ac:dyDescent="0.25">
      <c r="H63" s="97"/>
      <c r="I63" s="97"/>
      <c r="J63" s="97"/>
      <c r="K63" s="97"/>
      <c r="L63" s="97"/>
      <c r="M63" s="97"/>
      <c r="N63" s="97"/>
      <c r="O63" s="97"/>
      <c r="P63" s="97"/>
      <c r="Q63" s="97"/>
      <c r="R63" s="97"/>
      <c r="S63" s="118"/>
      <c r="T63" s="118"/>
      <c r="U63" s="118"/>
      <c r="V63" s="118"/>
      <c r="W63" s="97"/>
    </row>
    <row r="64" spans="1:24" x14ac:dyDescent="0.25">
      <c r="H64" s="97"/>
      <c r="I64" s="97"/>
      <c r="J64" s="97"/>
      <c r="K64" s="97"/>
      <c r="L64" s="97"/>
      <c r="M64" s="97"/>
      <c r="N64" s="97"/>
      <c r="O64" s="97"/>
      <c r="P64" s="97"/>
      <c r="Q64" s="97"/>
      <c r="R64" s="97"/>
      <c r="S64" s="118"/>
      <c r="T64" s="118"/>
      <c r="U64" s="118"/>
      <c r="V64" s="118"/>
      <c r="W64" s="97"/>
    </row>
    <row r="65" spans="8:23" x14ac:dyDescent="0.25">
      <c r="H65" s="97"/>
      <c r="I65" s="97"/>
      <c r="J65" s="97"/>
      <c r="K65" s="97"/>
      <c r="L65" s="97"/>
      <c r="M65" s="97"/>
      <c r="N65" s="97"/>
      <c r="O65" s="97"/>
      <c r="P65" s="97"/>
      <c r="Q65" s="97"/>
      <c r="R65" s="97"/>
      <c r="S65" s="118"/>
      <c r="T65" s="118"/>
      <c r="U65" s="118"/>
      <c r="V65" s="118"/>
      <c r="W65" s="97"/>
    </row>
    <row r="66" spans="8:23" ht="18.75" x14ac:dyDescent="0.3">
      <c r="H66" s="97"/>
      <c r="I66" s="97"/>
      <c r="J66" s="97"/>
      <c r="K66" s="97"/>
      <c r="L66" s="97"/>
      <c r="M66" s="97"/>
      <c r="N66" s="97"/>
      <c r="O66" s="97"/>
      <c r="P66" s="97"/>
      <c r="Q66" s="97"/>
      <c r="R66" s="97"/>
      <c r="S66" s="119" t="s">
        <v>400</v>
      </c>
      <c r="T66" s="119"/>
      <c r="U66" s="119"/>
      <c r="V66" s="119"/>
      <c r="W66" s="97"/>
    </row>
    <row r="67" spans="8:23" x14ac:dyDescent="0.25">
      <c r="H67" s="97"/>
      <c r="I67" s="97"/>
      <c r="J67" s="97"/>
      <c r="K67" s="97"/>
      <c r="L67" s="97"/>
      <c r="M67" s="97"/>
      <c r="N67" s="97"/>
      <c r="O67" s="97"/>
      <c r="P67" s="97"/>
      <c r="Q67" s="97"/>
      <c r="R67" s="97"/>
      <c r="S67" s="97"/>
      <c r="T67" s="97"/>
      <c r="U67" s="97"/>
      <c r="V67" s="97"/>
      <c r="W67" s="97"/>
    </row>
    <row r="68" spans="8:23" x14ac:dyDescent="0.25">
      <c r="H68" s="97"/>
      <c r="I68" s="97"/>
      <c r="J68" s="97"/>
      <c r="K68" s="97"/>
      <c r="L68" s="97"/>
      <c r="M68" s="97"/>
      <c r="N68" s="97"/>
      <c r="O68" s="97"/>
      <c r="P68" s="97"/>
      <c r="Q68" s="97"/>
      <c r="R68" s="97"/>
      <c r="S68" s="97"/>
      <c r="T68" s="97"/>
      <c r="U68" s="97"/>
      <c r="V68" s="97"/>
      <c r="W68" s="97"/>
    </row>
    <row r="69" spans="8:23" x14ac:dyDescent="0.25">
      <c r="H69" s="97"/>
      <c r="I69" s="97"/>
      <c r="J69" s="97"/>
      <c r="K69" s="97"/>
      <c r="L69" s="97"/>
      <c r="M69" s="97"/>
      <c r="N69" s="97"/>
      <c r="O69" s="97"/>
      <c r="P69" s="97"/>
      <c r="Q69" s="97"/>
      <c r="R69" s="97"/>
      <c r="S69" s="97"/>
      <c r="T69" s="97"/>
      <c r="U69" s="97"/>
      <c r="V69" s="97"/>
      <c r="W69" s="97"/>
    </row>
    <row r="70" spans="8:23" x14ac:dyDescent="0.25">
      <c r="H70" s="97"/>
      <c r="I70" s="97"/>
      <c r="J70" s="97"/>
      <c r="K70" s="97"/>
      <c r="L70" s="97"/>
      <c r="M70" s="97"/>
      <c r="N70" s="97"/>
      <c r="O70" s="97"/>
      <c r="P70" s="97"/>
      <c r="Q70" s="97"/>
      <c r="R70" s="97"/>
      <c r="S70" s="97"/>
      <c r="T70" s="97"/>
      <c r="U70" s="97"/>
      <c r="V70" s="97"/>
      <c r="W70" s="97"/>
    </row>
    <row r="71" spans="8:23" x14ac:dyDescent="0.25">
      <c r="H71" s="97"/>
      <c r="I71" s="97"/>
      <c r="J71" s="97"/>
      <c r="K71" s="97"/>
      <c r="L71" s="97"/>
      <c r="M71" s="97"/>
      <c r="N71" s="97"/>
      <c r="O71" s="97"/>
      <c r="P71" s="97"/>
      <c r="Q71" s="97"/>
      <c r="R71" s="97"/>
      <c r="S71" s="97"/>
      <c r="T71" s="97"/>
      <c r="U71" s="97"/>
      <c r="V71" s="97"/>
      <c r="W71" s="97"/>
    </row>
    <row r="72" spans="8:23" x14ac:dyDescent="0.25">
      <c r="H72" s="97"/>
      <c r="I72" s="97"/>
      <c r="J72" s="97"/>
      <c r="K72" s="97"/>
      <c r="L72" s="97"/>
      <c r="M72" s="97"/>
      <c r="N72" s="97"/>
      <c r="O72" s="97"/>
      <c r="P72" s="97"/>
      <c r="Q72" s="97"/>
      <c r="R72" s="97"/>
      <c r="S72" s="97"/>
      <c r="T72" s="97"/>
      <c r="U72" s="97"/>
      <c r="V72" s="97"/>
      <c r="W72" s="97"/>
    </row>
    <row r="73" spans="8:23" x14ac:dyDescent="0.25">
      <c r="H73" s="97"/>
      <c r="I73" s="97"/>
      <c r="J73" s="97"/>
      <c r="K73" s="97"/>
      <c r="L73" s="97"/>
      <c r="M73" s="97"/>
      <c r="N73" s="97"/>
      <c r="O73" s="97"/>
      <c r="P73" s="97"/>
      <c r="Q73" s="97"/>
      <c r="R73" s="97"/>
      <c r="S73" s="97"/>
      <c r="T73" s="97"/>
      <c r="U73" s="97"/>
      <c r="V73" s="97"/>
      <c r="W73" s="97"/>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10" zoomScaleNormal="100" workbookViewId="0">
      <selection activeCell="Q36" sqref="Q36"/>
    </sheetView>
  </sheetViews>
  <sheetFormatPr defaultRowHeight="15" x14ac:dyDescent="0.25"/>
  <cols>
    <col min="1" max="1" width="5.140625" customWidth="1"/>
    <col min="2" max="2" width="34.2851562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08" t="s">
        <v>371</v>
      </c>
      <c r="B1" s="208"/>
      <c r="C1" s="69"/>
      <c r="D1" s="69"/>
      <c r="E1" s="69"/>
      <c r="F1" s="69"/>
      <c r="G1" s="69"/>
      <c r="H1" s="69"/>
      <c r="I1" s="69"/>
      <c r="J1" s="69"/>
      <c r="K1" s="69"/>
      <c r="M1" s="67"/>
      <c r="N1" s="67"/>
      <c r="O1" s="67" t="s">
        <v>19</v>
      </c>
    </row>
    <row r="2" spans="1:15" x14ac:dyDescent="0.25">
      <c r="A2" s="208" t="s">
        <v>372</v>
      </c>
      <c r="B2" s="208"/>
      <c r="C2" s="69"/>
      <c r="D2" s="69"/>
      <c r="E2" s="69"/>
      <c r="F2" s="69"/>
      <c r="G2" s="69"/>
      <c r="H2" s="69"/>
      <c r="I2" s="69"/>
      <c r="J2" s="69"/>
      <c r="K2" s="69"/>
      <c r="M2" s="67"/>
      <c r="N2" s="67"/>
      <c r="O2" s="67"/>
    </row>
    <row r="3" spans="1:15" ht="45" customHeight="1" x14ac:dyDescent="0.25">
      <c r="A3" s="213" t="s">
        <v>461</v>
      </c>
      <c r="B3" s="213"/>
      <c r="C3" s="213"/>
      <c r="D3" s="213"/>
      <c r="E3" s="213"/>
      <c r="F3" s="213"/>
      <c r="G3" s="213"/>
      <c r="H3" s="213"/>
      <c r="I3" s="213"/>
      <c r="J3" s="213"/>
      <c r="K3" s="213"/>
      <c r="L3" s="213"/>
      <c r="M3" s="213"/>
      <c r="N3" s="213"/>
      <c r="O3" s="213"/>
    </row>
    <row r="4" spans="1:15" x14ac:dyDescent="0.25">
      <c r="C4" s="214"/>
      <c r="D4" s="214"/>
      <c r="E4" s="214"/>
      <c r="F4" s="214"/>
      <c r="G4" s="214"/>
      <c r="H4" s="214"/>
      <c r="I4" s="214"/>
      <c r="J4" s="214"/>
      <c r="K4" s="214"/>
      <c r="L4" s="214"/>
      <c r="M4" s="214"/>
    </row>
    <row r="5" spans="1:15" s="1" customFormat="1" ht="30.75" customHeight="1" x14ac:dyDescent="0.2">
      <c r="A5" s="217" t="s">
        <v>15</v>
      </c>
      <c r="B5" s="217" t="s">
        <v>184</v>
      </c>
      <c r="C5" s="281" t="s">
        <v>2</v>
      </c>
      <c r="D5" s="281"/>
      <c r="E5" s="281"/>
      <c r="F5" s="281" t="s">
        <v>13</v>
      </c>
      <c r="G5" s="281"/>
      <c r="H5" s="281"/>
      <c r="I5" s="281"/>
      <c r="J5" s="281" t="s">
        <v>3</v>
      </c>
      <c r="K5" s="281"/>
      <c r="L5" s="281"/>
      <c r="M5" s="217" t="s">
        <v>11</v>
      </c>
      <c r="N5" s="217" t="s">
        <v>12</v>
      </c>
      <c r="O5" s="217" t="s">
        <v>65</v>
      </c>
    </row>
    <row r="6" spans="1:15" s="1" customFormat="1" ht="21.75" customHeight="1" x14ac:dyDescent="0.2">
      <c r="A6" s="218"/>
      <c r="B6" s="218"/>
      <c r="C6" s="281" t="s">
        <v>4</v>
      </c>
      <c r="D6" s="282" t="s">
        <v>5</v>
      </c>
      <c r="E6" s="282"/>
      <c r="F6" s="281" t="s">
        <v>4</v>
      </c>
      <c r="G6" s="283" t="s">
        <v>5</v>
      </c>
      <c r="H6" s="284"/>
      <c r="I6" s="285"/>
      <c r="J6" s="281" t="s">
        <v>4</v>
      </c>
      <c r="K6" s="282" t="s">
        <v>5</v>
      </c>
      <c r="L6" s="282"/>
      <c r="M6" s="218"/>
      <c r="N6" s="218"/>
      <c r="O6" s="218"/>
    </row>
    <row r="7" spans="1:15" s="1" customFormat="1" ht="99.75" x14ac:dyDescent="0.2">
      <c r="A7" s="219"/>
      <c r="B7" s="219"/>
      <c r="C7" s="281"/>
      <c r="D7" s="66" t="s">
        <v>6</v>
      </c>
      <c r="E7" s="66" t="s">
        <v>7</v>
      </c>
      <c r="F7" s="281"/>
      <c r="G7" s="66" t="s">
        <v>14</v>
      </c>
      <c r="H7" s="66" t="s">
        <v>8</v>
      </c>
      <c r="I7" s="66" t="s">
        <v>9</v>
      </c>
      <c r="J7" s="281"/>
      <c r="K7" s="66" t="s">
        <v>10</v>
      </c>
      <c r="L7" s="66" t="s">
        <v>185</v>
      </c>
      <c r="M7" s="219"/>
      <c r="N7" s="219"/>
      <c r="O7" s="219"/>
    </row>
    <row r="8" spans="1:15" s="65"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66" t="s">
        <v>17</v>
      </c>
      <c r="B9" s="210" t="s">
        <v>45</v>
      </c>
      <c r="C9" s="211"/>
      <c r="D9" s="211"/>
      <c r="E9" s="211"/>
      <c r="F9" s="211"/>
      <c r="G9" s="211"/>
      <c r="H9" s="211"/>
      <c r="I9" s="211"/>
      <c r="J9" s="211"/>
      <c r="K9" s="211"/>
      <c r="L9" s="211"/>
      <c r="M9" s="211"/>
      <c r="N9" s="211"/>
      <c r="O9" s="212"/>
    </row>
    <row r="10" spans="1:15" x14ac:dyDescent="0.25">
      <c r="A10" s="4">
        <v>1</v>
      </c>
      <c r="B10" s="77" t="s">
        <v>378</v>
      </c>
      <c r="C10" s="5">
        <f>F10+J10+M10</f>
        <v>8</v>
      </c>
      <c r="D10" s="75">
        <v>1</v>
      </c>
      <c r="E10" s="75">
        <v>7</v>
      </c>
      <c r="F10" s="5">
        <f>G10+H10+I10</f>
        <v>4</v>
      </c>
      <c r="G10" s="75">
        <v>4</v>
      </c>
      <c r="H10" s="75">
        <v>0</v>
      </c>
      <c r="I10" s="76">
        <v>0</v>
      </c>
      <c r="J10" s="5">
        <f>K10+L10</f>
        <v>4</v>
      </c>
      <c r="K10" s="75">
        <v>4</v>
      </c>
      <c r="L10" s="76">
        <v>0</v>
      </c>
      <c r="M10" s="75">
        <v>0</v>
      </c>
      <c r="N10" s="75">
        <v>0</v>
      </c>
      <c r="O10" s="75">
        <v>0</v>
      </c>
    </row>
    <row r="11" spans="1:15" x14ac:dyDescent="0.25">
      <c r="A11" s="4">
        <v>2</v>
      </c>
      <c r="B11" s="77" t="s">
        <v>379</v>
      </c>
      <c r="C11" s="5">
        <f t="shared" ref="C11:C24" si="0">F11+J11+M11</f>
        <v>1080</v>
      </c>
      <c r="D11" s="75">
        <v>692</v>
      </c>
      <c r="E11" s="75">
        <v>388</v>
      </c>
      <c r="F11" s="5">
        <f t="shared" ref="F11:F24" si="1">G11+H11+I11</f>
        <v>354</v>
      </c>
      <c r="G11" s="75">
        <v>225</v>
      </c>
      <c r="H11" s="75">
        <v>129</v>
      </c>
      <c r="I11" s="76">
        <v>0</v>
      </c>
      <c r="J11" s="5">
        <f t="shared" ref="J11:J24" si="2">K11+L11</f>
        <v>683</v>
      </c>
      <c r="K11" s="75">
        <v>659</v>
      </c>
      <c r="L11" s="76">
        <v>24</v>
      </c>
      <c r="M11" s="75">
        <v>43</v>
      </c>
      <c r="N11" s="75">
        <v>388</v>
      </c>
      <c r="O11" s="75">
        <v>0</v>
      </c>
    </row>
    <row r="12" spans="1:15" x14ac:dyDescent="0.25">
      <c r="A12" s="4">
        <v>3</v>
      </c>
      <c r="B12" s="77" t="s">
        <v>380</v>
      </c>
      <c r="C12" s="5">
        <f t="shared" si="0"/>
        <v>8</v>
      </c>
      <c r="D12" s="75">
        <v>0</v>
      </c>
      <c r="E12" s="75">
        <v>8</v>
      </c>
      <c r="F12" s="5">
        <f t="shared" si="1"/>
        <v>8</v>
      </c>
      <c r="G12" s="75">
        <v>8</v>
      </c>
      <c r="H12" s="75">
        <v>0</v>
      </c>
      <c r="I12" s="76">
        <v>0</v>
      </c>
      <c r="J12" s="5">
        <f t="shared" si="2"/>
        <v>0</v>
      </c>
      <c r="K12" s="75">
        <v>0</v>
      </c>
      <c r="L12" s="76">
        <v>0</v>
      </c>
      <c r="M12" s="75">
        <v>0</v>
      </c>
      <c r="N12" s="75">
        <v>0</v>
      </c>
      <c r="O12" s="89">
        <v>0</v>
      </c>
    </row>
    <row r="13" spans="1:15" x14ac:dyDescent="0.25">
      <c r="A13" s="4">
        <v>4</v>
      </c>
      <c r="B13" s="77" t="s">
        <v>381</v>
      </c>
      <c r="C13" s="5">
        <f t="shared" si="0"/>
        <v>0</v>
      </c>
      <c r="D13" s="75">
        <v>0</v>
      </c>
      <c r="E13" s="75">
        <v>0</v>
      </c>
      <c r="F13" s="5">
        <f t="shared" si="1"/>
        <v>0</v>
      </c>
      <c r="G13" s="75">
        <v>0</v>
      </c>
      <c r="H13" s="75">
        <v>0</v>
      </c>
      <c r="I13" s="76">
        <v>0</v>
      </c>
      <c r="J13" s="5">
        <f t="shared" si="2"/>
        <v>0</v>
      </c>
      <c r="K13" s="75">
        <v>0</v>
      </c>
      <c r="L13" s="76">
        <v>0</v>
      </c>
      <c r="M13" s="75">
        <v>0</v>
      </c>
      <c r="N13" s="75">
        <v>0</v>
      </c>
      <c r="O13" s="75">
        <v>0</v>
      </c>
    </row>
    <row r="14" spans="1:15" x14ac:dyDescent="0.25">
      <c r="A14" s="4">
        <v>5</v>
      </c>
      <c r="B14" s="5" t="s">
        <v>26</v>
      </c>
      <c r="C14" s="5">
        <f t="shared" si="0"/>
        <v>10</v>
      </c>
      <c r="D14" s="75">
        <v>3</v>
      </c>
      <c r="E14" s="75">
        <v>7</v>
      </c>
      <c r="F14" s="5">
        <f t="shared" si="1"/>
        <v>6</v>
      </c>
      <c r="G14" s="75">
        <v>6</v>
      </c>
      <c r="H14" s="75">
        <v>0</v>
      </c>
      <c r="I14" s="76">
        <v>0</v>
      </c>
      <c r="J14" s="5">
        <f t="shared" si="2"/>
        <v>4</v>
      </c>
      <c r="K14" s="75">
        <v>4</v>
      </c>
      <c r="L14" s="76">
        <v>0</v>
      </c>
      <c r="M14" s="75">
        <v>0</v>
      </c>
      <c r="N14" s="75">
        <v>0</v>
      </c>
      <c r="O14" s="75">
        <v>0</v>
      </c>
    </row>
    <row r="15" spans="1:15" x14ac:dyDescent="0.25">
      <c r="A15" s="4">
        <v>6</v>
      </c>
      <c r="B15" s="5" t="s">
        <v>453</v>
      </c>
      <c r="C15" s="5">
        <f t="shared" si="0"/>
        <v>10</v>
      </c>
      <c r="D15" s="75">
        <v>7</v>
      </c>
      <c r="E15" s="75">
        <v>3</v>
      </c>
      <c r="F15" s="5">
        <f t="shared" si="1"/>
        <v>3</v>
      </c>
      <c r="G15" s="75">
        <v>3</v>
      </c>
      <c r="H15" s="75">
        <v>0</v>
      </c>
      <c r="I15" s="76">
        <v>0</v>
      </c>
      <c r="J15" s="5">
        <f t="shared" si="2"/>
        <v>7</v>
      </c>
      <c r="K15" s="75">
        <v>6</v>
      </c>
      <c r="L15" s="76">
        <v>1</v>
      </c>
      <c r="M15" s="75">
        <v>0</v>
      </c>
      <c r="N15" s="75">
        <v>0</v>
      </c>
      <c r="O15" s="75">
        <v>0</v>
      </c>
    </row>
    <row r="16" spans="1:15" x14ac:dyDescent="0.25">
      <c r="A16" s="4">
        <v>7</v>
      </c>
      <c r="B16" s="77" t="s">
        <v>24</v>
      </c>
      <c r="C16" s="5">
        <f t="shared" si="0"/>
        <v>0</v>
      </c>
      <c r="D16" s="75">
        <v>0</v>
      </c>
      <c r="E16" s="75">
        <v>0</v>
      </c>
      <c r="F16" s="5">
        <f t="shared" si="1"/>
        <v>0</v>
      </c>
      <c r="G16" s="75">
        <v>0</v>
      </c>
      <c r="H16" s="75">
        <v>0</v>
      </c>
      <c r="I16" s="76">
        <v>0</v>
      </c>
      <c r="J16" s="5">
        <f t="shared" si="2"/>
        <v>0</v>
      </c>
      <c r="K16" s="75">
        <v>0</v>
      </c>
      <c r="L16" s="76">
        <v>0</v>
      </c>
      <c r="M16" s="75">
        <v>0</v>
      </c>
      <c r="N16" s="75">
        <v>0</v>
      </c>
      <c r="O16" s="75">
        <v>0</v>
      </c>
    </row>
    <row r="17" spans="1:18" x14ac:dyDescent="0.25">
      <c r="A17" s="4">
        <v>8</v>
      </c>
      <c r="B17" s="46" t="s">
        <v>31</v>
      </c>
      <c r="C17" s="5">
        <f t="shared" si="0"/>
        <v>0</v>
      </c>
      <c r="D17" s="75">
        <v>0</v>
      </c>
      <c r="E17" s="75">
        <v>0</v>
      </c>
      <c r="F17" s="5">
        <f t="shared" si="1"/>
        <v>0</v>
      </c>
      <c r="G17" s="75">
        <v>0</v>
      </c>
      <c r="H17" s="75">
        <v>0</v>
      </c>
      <c r="I17" s="76">
        <v>0</v>
      </c>
      <c r="J17" s="5">
        <f t="shared" si="2"/>
        <v>0</v>
      </c>
      <c r="K17" s="75">
        <v>0</v>
      </c>
      <c r="L17" s="76">
        <v>0</v>
      </c>
      <c r="M17" s="75">
        <v>0</v>
      </c>
      <c r="N17" s="75">
        <v>0</v>
      </c>
      <c r="O17" s="75">
        <v>0</v>
      </c>
    </row>
    <row r="18" spans="1:18" x14ac:dyDescent="0.25">
      <c r="A18" s="4">
        <v>9</v>
      </c>
      <c r="B18" s="46" t="s">
        <v>454</v>
      </c>
      <c r="C18" s="5">
        <f t="shared" si="0"/>
        <v>1</v>
      </c>
      <c r="D18" s="75">
        <v>1</v>
      </c>
      <c r="E18" s="75">
        <v>0</v>
      </c>
      <c r="F18" s="5">
        <f t="shared" si="1"/>
        <v>1</v>
      </c>
      <c r="G18" s="75">
        <v>0</v>
      </c>
      <c r="H18" s="75">
        <v>1</v>
      </c>
      <c r="I18" s="76">
        <v>0</v>
      </c>
      <c r="J18" s="5">
        <f t="shared" si="2"/>
        <v>0</v>
      </c>
      <c r="K18" s="75">
        <v>0</v>
      </c>
      <c r="L18" s="76">
        <v>0</v>
      </c>
      <c r="M18" s="75">
        <v>0</v>
      </c>
      <c r="N18" s="75">
        <v>0</v>
      </c>
      <c r="O18" s="75">
        <v>0</v>
      </c>
    </row>
    <row r="19" spans="1:18" x14ac:dyDescent="0.25">
      <c r="A19" s="4">
        <v>10</v>
      </c>
      <c r="B19" s="77" t="s">
        <v>382</v>
      </c>
      <c r="C19" s="5">
        <f t="shared" si="0"/>
        <v>55</v>
      </c>
      <c r="D19" s="75">
        <v>3</v>
      </c>
      <c r="E19" s="75">
        <v>52</v>
      </c>
      <c r="F19" s="5">
        <f t="shared" si="1"/>
        <v>48</v>
      </c>
      <c r="G19" s="75">
        <v>48</v>
      </c>
      <c r="H19" s="75">
        <v>0</v>
      </c>
      <c r="I19" s="76">
        <v>0</v>
      </c>
      <c r="J19" s="5">
        <f t="shared" si="2"/>
        <v>7</v>
      </c>
      <c r="K19" s="75">
        <v>7</v>
      </c>
      <c r="L19" s="76">
        <v>0</v>
      </c>
      <c r="M19" s="75">
        <v>0</v>
      </c>
      <c r="N19" s="75">
        <v>0</v>
      </c>
      <c r="O19" s="75">
        <v>0</v>
      </c>
    </row>
    <row r="20" spans="1:18" x14ac:dyDescent="0.25">
      <c r="A20" s="4">
        <v>11</v>
      </c>
      <c r="B20" s="46" t="s">
        <v>22</v>
      </c>
      <c r="C20" s="5">
        <f t="shared" si="0"/>
        <v>7</v>
      </c>
      <c r="D20" s="75">
        <v>3</v>
      </c>
      <c r="E20" s="75">
        <v>4</v>
      </c>
      <c r="F20" s="5">
        <f t="shared" si="1"/>
        <v>4</v>
      </c>
      <c r="G20" s="75">
        <v>1</v>
      </c>
      <c r="H20" s="75">
        <v>3</v>
      </c>
      <c r="I20" s="76">
        <v>0</v>
      </c>
      <c r="J20" s="5">
        <f t="shared" si="2"/>
        <v>3</v>
      </c>
      <c r="K20" s="75">
        <v>2</v>
      </c>
      <c r="L20" s="76">
        <v>1</v>
      </c>
      <c r="M20" s="75">
        <v>0</v>
      </c>
      <c r="N20" s="75">
        <v>2</v>
      </c>
      <c r="O20" s="75">
        <v>0</v>
      </c>
    </row>
    <row r="21" spans="1:18" x14ac:dyDescent="0.25">
      <c r="A21" s="4">
        <v>12</v>
      </c>
      <c r="B21" s="77" t="s">
        <v>28</v>
      </c>
      <c r="C21" s="5">
        <f t="shared" si="0"/>
        <v>148</v>
      </c>
      <c r="D21" s="75">
        <v>7</v>
      </c>
      <c r="E21" s="75">
        <v>141</v>
      </c>
      <c r="F21" s="5">
        <f t="shared" si="1"/>
        <v>136</v>
      </c>
      <c r="G21" s="75">
        <v>70</v>
      </c>
      <c r="H21" s="75">
        <v>66</v>
      </c>
      <c r="I21" s="76">
        <v>0</v>
      </c>
      <c r="J21" s="5">
        <f t="shared" si="2"/>
        <v>12</v>
      </c>
      <c r="K21" s="75">
        <v>12</v>
      </c>
      <c r="L21" s="76">
        <v>0</v>
      </c>
      <c r="M21" s="75">
        <v>0</v>
      </c>
      <c r="N21" s="75">
        <v>0</v>
      </c>
      <c r="O21" s="75">
        <v>0</v>
      </c>
      <c r="R21">
        <f>391-249</f>
        <v>142</v>
      </c>
    </row>
    <row r="22" spans="1:18" x14ac:dyDescent="0.25">
      <c r="A22" s="4">
        <v>13</v>
      </c>
      <c r="B22" s="77" t="s">
        <v>383</v>
      </c>
      <c r="C22" s="5">
        <f t="shared" si="0"/>
        <v>0</v>
      </c>
      <c r="D22" s="75">
        <v>0</v>
      </c>
      <c r="E22" s="75">
        <v>0</v>
      </c>
      <c r="F22" s="5">
        <f t="shared" si="1"/>
        <v>0</v>
      </c>
      <c r="G22" s="75">
        <v>0</v>
      </c>
      <c r="H22" s="75">
        <v>0</v>
      </c>
      <c r="I22" s="76">
        <v>0</v>
      </c>
      <c r="J22" s="5">
        <f t="shared" si="2"/>
        <v>0</v>
      </c>
      <c r="K22" s="75">
        <v>0</v>
      </c>
      <c r="L22" s="76">
        <v>0</v>
      </c>
      <c r="M22" s="75">
        <v>0</v>
      </c>
      <c r="N22" s="75">
        <v>0</v>
      </c>
      <c r="O22" s="75">
        <v>0</v>
      </c>
    </row>
    <row r="23" spans="1:18" x14ac:dyDescent="0.25">
      <c r="A23" s="4">
        <v>14</v>
      </c>
      <c r="B23" s="77" t="s">
        <v>29</v>
      </c>
      <c r="C23" s="5">
        <f t="shared" si="0"/>
        <v>32</v>
      </c>
      <c r="D23" s="75">
        <v>12</v>
      </c>
      <c r="E23" s="75">
        <v>20</v>
      </c>
      <c r="F23" s="5">
        <f t="shared" si="1"/>
        <v>11</v>
      </c>
      <c r="G23" s="75">
        <v>8</v>
      </c>
      <c r="H23" s="75">
        <v>3</v>
      </c>
      <c r="I23" s="76">
        <v>0</v>
      </c>
      <c r="J23" s="5">
        <f t="shared" si="2"/>
        <v>17</v>
      </c>
      <c r="K23" s="75">
        <v>17</v>
      </c>
      <c r="L23" s="76">
        <v>0</v>
      </c>
      <c r="M23" s="75">
        <v>4</v>
      </c>
      <c r="N23" s="75">
        <v>1</v>
      </c>
      <c r="O23" s="75">
        <v>0</v>
      </c>
    </row>
    <row r="24" spans="1:18" x14ac:dyDescent="0.25">
      <c r="A24" s="4">
        <v>15</v>
      </c>
      <c r="B24" s="77" t="s">
        <v>30</v>
      </c>
      <c r="C24" s="5">
        <f t="shared" si="0"/>
        <v>9</v>
      </c>
      <c r="D24" s="75">
        <v>9</v>
      </c>
      <c r="E24" s="75">
        <v>0</v>
      </c>
      <c r="F24" s="5">
        <f t="shared" si="1"/>
        <v>9</v>
      </c>
      <c r="G24" s="75">
        <v>9</v>
      </c>
      <c r="H24" s="75">
        <v>0</v>
      </c>
      <c r="I24" s="76">
        <v>0</v>
      </c>
      <c r="J24" s="5">
        <f t="shared" si="2"/>
        <v>0</v>
      </c>
      <c r="K24" s="75">
        <v>0</v>
      </c>
      <c r="L24" s="76">
        <v>0</v>
      </c>
      <c r="M24" s="75">
        <v>0</v>
      </c>
      <c r="N24" s="75">
        <v>0</v>
      </c>
      <c r="O24" s="75">
        <v>0</v>
      </c>
    </row>
    <row r="25" spans="1:18" x14ac:dyDescent="0.25">
      <c r="A25" s="4"/>
      <c r="B25" s="122" t="s">
        <v>455</v>
      </c>
      <c r="C25" s="178">
        <f>SUM(C10:C24)</f>
        <v>1368</v>
      </c>
      <c r="D25" s="8">
        <f t="shared" ref="D25:N25" si="3">SUM(D10:D24)</f>
        <v>738</v>
      </c>
      <c r="E25" s="8">
        <f t="shared" si="3"/>
        <v>630</v>
      </c>
      <c r="F25" s="178">
        <f t="shared" si="3"/>
        <v>584</v>
      </c>
      <c r="G25" s="8">
        <f t="shared" si="3"/>
        <v>382</v>
      </c>
      <c r="H25" s="8">
        <f t="shared" si="3"/>
        <v>202</v>
      </c>
      <c r="I25" s="8">
        <f t="shared" si="3"/>
        <v>0</v>
      </c>
      <c r="J25" s="178">
        <f t="shared" si="3"/>
        <v>737</v>
      </c>
      <c r="K25" s="8">
        <f t="shared" si="3"/>
        <v>711</v>
      </c>
      <c r="L25" s="8">
        <f t="shared" si="3"/>
        <v>26</v>
      </c>
      <c r="M25" s="178">
        <f t="shared" si="3"/>
        <v>47</v>
      </c>
      <c r="N25" s="178">
        <f t="shared" si="3"/>
        <v>391</v>
      </c>
      <c r="O25" s="178">
        <f t="shared" ref="O25" si="4">SUM(O10:O24)</f>
        <v>0</v>
      </c>
    </row>
    <row r="26" spans="1:18" ht="21.75" customHeight="1" x14ac:dyDescent="0.25">
      <c r="A26" s="66" t="s">
        <v>18</v>
      </c>
      <c r="B26" s="210" t="s">
        <v>42</v>
      </c>
      <c r="C26" s="211"/>
      <c r="D26" s="211"/>
      <c r="E26" s="211"/>
      <c r="F26" s="211"/>
      <c r="G26" s="211"/>
      <c r="H26" s="211"/>
      <c r="I26" s="211"/>
      <c r="J26" s="211"/>
      <c r="K26" s="211"/>
      <c r="L26" s="211"/>
      <c r="M26" s="211"/>
      <c r="N26" s="211"/>
      <c r="O26" s="212"/>
    </row>
    <row r="27" spans="1:18" x14ac:dyDescent="0.25">
      <c r="A27" s="6">
        <v>1</v>
      </c>
      <c r="B27" s="5" t="s">
        <v>404</v>
      </c>
      <c r="C27" s="5">
        <f>F27+J27+M27</f>
        <v>209</v>
      </c>
      <c r="D27" s="75">
        <v>23</v>
      </c>
      <c r="E27" s="75">
        <v>186</v>
      </c>
      <c r="F27" s="92">
        <f>G27+H27+I27</f>
        <v>194</v>
      </c>
      <c r="G27" s="75">
        <v>191</v>
      </c>
      <c r="H27" s="75">
        <v>3</v>
      </c>
      <c r="I27" s="76">
        <v>0</v>
      </c>
      <c r="J27" s="96">
        <f t="shared" ref="J27:J34" si="5">K27+L27</f>
        <v>15</v>
      </c>
      <c r="K27" s="75">
        <v>15</v>
      </c>
      <c r="L27" s="76">
        <v>0</v>
      </c>
      <c r="M27" s="75">
        <v>0</v>
      </c>
      <c r="N27" s="75">
        <v>0</v>
      </c>
      <c r="O27" s="75">
        <v>0</v>
      </c>
    </row>
    <row r="28" spans="1:18" x14ac:dyDescent="0.25">
      <c r="A28" s="6">
        <v>2</v>
      </c>
      <c r="B28" s="5" t="s">
        <v>403</v>
      </c>
      <c r="C28" s="5">
        <f t="shared" ref="C28:C34" si="6">F28+J28+M28</f>
        <v>4</v>
      </c>
      <c r="D28" s="75">
        <v>4</v>
      </c>
      <c r="E28" s="75">
        <v>0</v>
      </c>
      <c r="F28" s="92">
        <f t="shared" ref="F28:F34" si="7">G28+H28+I28</f>
        <v>4</v>
      </c>
      <c r="G28" s="75">
        <v>4</v>
      </c>
      <c r="H28" s="75">
        <v>0</v>
      </c>
      <c r="I28" s="76">
        <v>0</v>
      </c>
      <c r="J28" s="96">
        <f t="shared" si="5"/>
        <v>0</v>
      </c>
      <c r="K28" s="75">
        <v>0</v>
      </c>
      <c r="L28" s="76">
        <v>0</v>
      </c>
      <c r="M28" s="75">
        <v>0</v>
      </c>
      <c r="N28" s="76">
        <v>0</v>
      </c>
      <c r="O28" s="75">
        <v>0</v>
      </c>
    </row>
    <row r="29" spans="1:18" x14ac:dyDescent="0.25">
      <c r="A29" s="6">
        <v>3</v>
      </c>
      <c r="B29" s="5" t="s">
        <v>34</v>
      </c>
      <c r="C29" s="5">
        <f t="shared" si="6"/>
        <v>1007</v>
      </c>
      <c r="D29" s="75">
        <v>234</v>
      </c>
      <c r="E29" s="75">
        <v>773</v>
      </c>
      <c r="F29" s="92">
        <f t="shared" si="7"/>
        <v>782</v>
      </c>
      <c r="G29" s="75">
        <v>0</v>
      </c>
      <c r="H29" s="75">
        <v>782</v>
      </c>
      <c r="I29" s="76">
        <v>0</v>
      </c>
      <c r="J29" s="96">
        <f>K29+L29</f>
        <v>225</v>
      </c>
      <c r="K29" s="75">
        <v>225</v>
      </c>
      <c r="L29" s="76">
        <v>0</v>
      </c>
      <c r="M29" s="75">
        <v>0</v>
      </c>
      <c r="N29" s="75">
        <v>0</v>
      </c>
      <c r="O29" s="75">
        <v>199</v>
      </c>
    </row>
    <row r="30" spans="1:18" x14ac:dyDescent="0.25">
      <c r="A30" s="6">
        <v>4</v>
      </c>
      <c r="B30" s="5" t="s">
        <v>35</v>
      </c>
      <c r="C30" s="5">
        <f t="shared" si="6"/>
        <v>50</v>
      </c>
      <c r="D30" s="75">
        <v>0</v>
      </c>
      <c r="E30" s="75">
        <v>50</v>
      </c>
      <c r="F30" s="92">
        <f t="shared" si="7"/>
        <v>50</v>
      </c>
      <c r="G30" s="75">
        <v>50</v>
      </c>
      <c r="H30" s="75">
        <v>0</v>
      </c>
      <c r="I30" s="76">
        <v>0</v>
      </c>
      <c r="J30" s="96">
        <f t="shared" si="5"/>
        <v>0</v>
      </c>
      <c r="K30" s="75">
        <v>0</v>
      </c>
      <c r="L30" s="76">
        <v>0</v>
      </c>
      <c r="M30" s="75">
        <v>0</v>
      </c>
      <c r="N30" s="76">
        <v>0</v>
      </c>
      <c r="O30" s="75">
        <v>0</v>
      </c>
    </row>
    <row r="31" spans="1:18" x14ac:dyDescent="0.25">
      <c r="A31" s="6">
        <v>5</v>
      </c>
      <c r="B31" s="5" t="s">
        <v>36</v>
      </c>
      <c r="C31" s="5">
        <f t="shared" si="6"/>
        <v>59</v>
      </c>
      <c r="D31" s="93">
        <v>14</v>
      </c>
      <c r="E31" s="93">
        <v>45</v>
      </c>
      <c r="F31" s="92">
        <f t="shared" si="7"/>
        <v>49</v>
      </c>
      <c r="G31" s="93">
        <v>47</v>
      </c>
      <c r="H31" s="93">
        <v>2</v>
      </c>
      <c r="I31" s="94">
        <v>0</v>
      </c>
      <c r="J31" s="96">
        <f t="shared" si="5"/>
        <v>10</v>
      </c>
      <c r="K31" s="75">
        <v>10</v>
      </c>
      <c r="L31" s="76">
        <v>0</v>
      </c>
      <c r="M31" s="75">
        <v>0</v>
      </c>
      <c r="N31" s="75">
        <v>2</v>
      </c>
      <c r="O31" s="75">
        <v>0</v>
      </c>
    </row>
    <row r="32" spans="1:18" x14ac:dyDescent="0.25">
      <c r="A32" s="6">
        <v>6</v>
      </c>
      <c r="B32" s="5" t="s">
        <v>452</v>
      </c>
      <c r="C32" s="5">
        <f t="shared" si="6"/>
        <v>38</v>
      </c>
      <c r="D32" s="75">
        <v>6</v>
      </c>
      <c r="E32" s="75">
        <v>32</v>
      </c>
      <c r="F32" s="92">
        <f t="shared" si="7"/>
        <v>26</v>
      </c>
      <c r="G32" s="75">
        <v>26</v>
      </c>
      <c r="H32" s="75">
        <v>0</v>
      </c>
      <c r="I32" s="76">
        <v>0</v>
      </c>
      <c r="J32" s="96">
        <f t="shared" si="5"/>
        <v>12</v>
      </c>
      <c r="K32" s="75">
        <v>12</v>
      </c>
      <c r="L32" s="76">
        <v>0</v>
      </c>
      <c r="M32" s="75">
        <v>0</v>
      </c>
      <c r="N32" s="75">
        <v>0</v>
      </c>
      <c r="O32" s="75">
        <v>0</v>
      </c>
    </row>
    <row r="33" spans="1:17" x14ac:dyDescent="0.25">
      <c r="A33" s="6">
        <v>7</v>
      </c>
      <c r="B33" s="5" t="s">
        <v>37</v>
      </c>
      <c r="C33" s="5">
        <f t="shared" si="6"/>
        <v>56</v>
      </c>
      <c r="D33" s="75">
        <v>17</v>
      </c>
      <c r="E33" s="75">
        <v>39</v>
      </c>
      <c r="F33" s="92">
        <f t="shared" si="7"/>
        <v>44</v>
      </c>
      <c r="G33" s="75">
        <v>44</v>
      </c>
      <c r="H33" s="75">
        <v>0</v>
      </c>
      <c r="I33" s="76">
        <v>0</v>
      </c>
      <c r="J33" s="96">
        <f t="shared" si="5"/>
        <v>12</v>
      </c>
      <c r="K33" s="75">
        <v>12</v>
      </c>
      <c r="L33" s="76">
        <v>0</v>
      </c>
      <c r="M33" s="75">
        <v>0</v>
      </c>
      <c r="N33" s="75">
        <v>0</v>
      </c>
      <c r="O33" s="75">
        <v>0</v>
      </c>
    </row>
    <row r="34" spans="1:17" x14ac:dyDescent="0.25">
      <c r="A34" s="6">
        <v>8</v>
      </c>
      <c r="B34" s="5" t="s">
        <v>465</v>
      </c>
      <c r="C34" s="5">
        <f t="shared" si="6"/>
        <v>390</v>
      </c>
      <c r="D34" s="75">
        <v>0</v>
      </c>
      <c r="E34" s="75">
        <v>390</v>
      </c>
      <c r="F34" s="92">
        <f t="shared" si="7"/>
        <v>174</v>
      </c>
      <c r="G34" s="75">
        <v>0</v>
      </c>
      <c r="H34" s="75">
        <v>174</v>
      </c>
      <c r="I34" s="76">
        <v>0</v>
      </c>
      <c r="J34" s="96">
        <f t="shared" si="5"/>
        <v>216</v>
      </c>
      <c r="K34" s="75">
        <v>216</v>
      </c>
      <c r="L34" s="76">
        <v>0</v>
      </c>
      <c r="M34" s="75">
        <v>0</v>
      </c>
      <c r="N34" s="75">
        <v>0</v>
      </c>
      <c r="O34" s="75">
        <v>0</v>
      </c>
    </row>
    <row r="35" spans="1:17" s="177" customFormat="1" x14ac:dyDescent="0.25">
      <c r="A35" s="68"/>
      <c r="B35" s="8" t="s">
        <v>407</v>
      </c>
      <c r="C35" s="8">
        <f>SUM(C27:C34)</f>
        <v>1813</v>
      </c>
      <c r="D35" s="8">
        <f t="shared" ref="D35:O35" si="8">SUM(D27:D34)</f>
        <v>298</v>
      </c>
      <c r="E35" s="8">
        <f t="shared" si="8"/>
        <v>1515</v>
      </c>
      <c r="F35" s="8">
        <f t="shared" si="8"/>
        <v>1323</v>
      </c>
      <c r="G35" s="8">
        <f t="shared" si="8"/>
        <v>362</v>
      </c>
      <c r="H35" s="8">
        <f t="shared" si="8"/>
        <v>961</v>
      </c>
      <c r="I35" s="8">
        <f t="shared" si="8"/>
        <v>0</v>
      </c>
      <c r="J35" s="8">
        <f t="shared" si="8"/>
        <v>490</v>
      </c>
      <c r="K35" s="8">
        <f t="shared" si="8"/>
        <v>490</v>
      </c>
      <c r="L35" s="8">
        <f t="shared" si="8"/>
        <v>0</v>
      </c>
      <c r="M35" s="8">
        <f t="shared" si="8"/>
        <v>0</v>
      </c>
      <c r="N35" s="8">
        <f t="shared" si="8"/>
        <v>2</v>
      </c>
      <c r="O35" s="8">
        <f t="shared" si="8"/>
        <v>199</v>
      </c>
    </row>
    <row r="36" spans="1:17" x14ac:dyDescent="0.25">
      <c r="A36" s="5"/>
      <c r="B36" s="68" t="s">
        <v>38</v>
      </c>
      <c r="C36" s="178">
        <f>SUM(C27:C33)+SUM(C10:C24)</f>
        <v>2791</v>
      </c>
      <c r="D36" s="8">
        <f t="shared" ref="D36:O36" si="9">SUM(D27:D33)+SUM(D10:D24)</f>
        <v>1036</v>
      </c>
      <c r="E36" s="8">
        <f t="shared" si="9"/>
        <v>1755</v>
      </c>
      <c r="F36" s="178">
        <f t="shared" si="9"/>
        <v>1733</v>
      </c>
      <c r="G36" s="8">
        <f t="shared" si="9"/>
        <v>744</v>
      </c>
      <c r="H36" s="8">
        <f t="shared" si="9"/>
        <v>989</v>
      </c>
      <c r="I36" s="8">
        <f t="shared" si="9"/>
        <v>0</v>
      </c>
      <c r="J36" s="178">
        <f t="shared" si="9"/>
        <v>1011</v>
      </c>
      <c r="K36" s="8">
        <f t="shared" si="9"/>
        <v>985</v>
      </c>
      <c r="L36" s="8">
        <f t="shared" si="9"/>
        <v>26</v>
      </c>
      <c r="M36" s="178">
        <f t="shared" si="9"/>
        <v>47</v>
      </c>
      <c r="N36" s="178">
        <f t="shared" si="9"/>
        <v>393</v>
      </c>
      <c r="O36" s="178">
        <f t="shared" si="9"/>
        <v>199</v>
      </c>
    </row>
    <row r="37" spans="1:17" x14ac:dyDescent="0.25">
      <c r="A37" s="29"/>
      <c r="B37" s="42"/>
      <c r="C37" s="95"/>
      <c r="D37" s="95"/>
      <c r="E37" s="95"/>
      <c r="F37" s="95"/>
      <c r="G37" s="95">
        <f>G36+H36</f>
        <v>1733</v>
      </c>
      <c r="H37" s="95"/>
      <c r="I37" s="95"/>
      <c r="J37" s="95"/>
      <c r="K37" s="95"/>
      <c r="L37" s="95"/>
      <c r="M37" s="95"/>
      <c r="N37" s="95"/>
      <c r="O37" s="95"/>
    </row>
    <row r="38" spans="1:17" x14ac:dyDescent="0.25">
      <c r="C38">
        <f>D36+E36</f>
        <v>2791</v>
      </c>
      <c r="F38" t="s">
        <v>397</v>
      </c>
      <c r="G38">
        <f>G37/F36*100</f>
        <v>100</v>
      </c>
      <c r="H38" t="s">
        <v>398</v>
      </c>
    </row>
    <row r="39" spans="1:17" ht="15" customHeight="1" x14ac:dyDescent="0.25">
      <c r="B39" s="209" t="s">
        <v>373</v>
      </c>
      <c r="C39" s="209"/>
      <c r="D39" s="209"/>
      <c r="E39" s="209"/>
      <c r="F39" s="209"/>
      <c r="G39" s="209"/>
      <c r="H39" s="209"/>
      <c r="I39" s="209"/>
      <c r="J39" s="209"/>
      <c r="K39" s="209"/>
      <c r="L39" s="209"/>
      <c r="M39" s="209"/>
      <c r="N39" s="209"/>
      <c r="O39" s="70"/>
    </row>
    <row r="40" spans="1:17" x14ac:dyDescent="0.25">
      <c r="B40" s="209"/>
      <c r="C40" s="209"/>
      <c r="D40" s="209"/>
      <c r="E40" s="209"/>
      <c r="F40" s="209"/>
      <c r="G40" s="209"/>
      <c r="H40" s="209"/>
      <c r="I40" s="209"/>
      <c r="J40" s="209"/>
      <c r="K40" s="209"/>
      <c r="L40" s="209"/>
      <c r="M40" s="209"/>
      <c r="N40" s="209"/>
      <c r="O40" s="70"/>
    </row>
    <row r="41" spans="1:17" x14ac:dyDescent="0.25">
      <c r="B41" s="209"/>
      <c r="C41" s="209"/>
      <c r="D41" s="209"/>
      <c r="E41" s="209"/>
      <c r="F41" s="209"/>
      <c r="G41" s="209"/>
      <c r="H41" s="209"/>
      <c r="I41" s="209"/>
      <c r="J41" s="209"/>
      <c r="K41" s="209"/>
      <c r="L41" s="209"/>
      <c r="M41" s="209"/>
      <c r="N41" s="209"/>
      <c r="O41" s="70"/>
    </row>
    <row r="42" spans="1:17" x14ac:dyDescent="0.25">
      <c r="B42" s="209"/>
      <c r="C42" s="209"/>
      <c r="D42" s="209"/>
      <c r="E42" s="209"/>
      <c r="F42" s="209"/>
      <c r="G42" s="209"/>
      <c r="H42" s="209"/>
      <c r="I42" s="209"/>
      <c r="J42" s="209"/>
      <c r="K42" s="209"/>
      <c r="L42" s="209"/>
      <c r="M42" s="209"/>
      <c r="N42" s="209"/>
      <c r="O42" s="70"/>
    </row>
    <row r="43" spans="1:17" x14ac:dyDescent="0.25">
      <c r="B43" s="70"/>
      <c r="C43" s="70"/>
      <c r="D43" s="70"/>
      <c r="E43" s="70"/>
      <c r="F43" s="70"/>
      <c r="G43" s="70"/>
      <c r="H43" s="70"/>
      <c r="I43" s="70"/>
      <c r="J43" s="70"/>
      <c r="K43" s="70"/>
      <c r="L43" s="70"/>
      <c r="M43" s="70"/>
      <c r="N43" s="70"/>
      <c r="O43" s="70"/>
    </row>
    <row r="44" spans="1:17" ht="15.75" x14ac:dyDescent="0.25">
      <c r="K44" s="230" t="s">
        <v>374</v>
      </c>
      <c r="L44" s="230"/>
      <c r="M44" s="230"/>
      <c r="N44" s="230"/>
    </row>
    <row r="45" spans="1:17" x14ac:dyDescent="0.25">
      <c r="K45" s="69"/>
      <c r="L45" s="69"/>
      <c r="M45" s="69"/>
      <c r="N45" s="69"/>
      <c r="Q45">
        <f>I36-I33-I31-I27</f>
        <v>0</v>
      </c>
    </row>
    <row r="46" spans="1:17" x14ac:dyDescent="0.25">
      <c r="K46" s="69"/>
      <c r="L46" s="69"/>
      <c r="M46" s="69"/>
      <c r="N46" s="69"/>
    </row>
    <row r="47" spans="1:17" x14ac:dyDescent="0.25">
      <c r="K47" s="69"/>
      <c r="L47" s="69"/>
      <c r="M47" s="69"/>
      <c r="N47" s="69"/>
    </row>
    <row r="48" spans="1:17" x14ac:dyDescent="0.25">
      <c r="K48" s="69"/>
      <c r="L48" s="69"/>
      <c r="M48" s="69"/>
      <c r="N48" s="69"/>
    </row>
    <row r="49" spans="11:14" ht="15.75" x14ac:dyDescent="0.25">
      <c r="K49" s="230" t="s">
        <v>400</v>
      </c>
      <c r="L49" s="230"/>
      <c r="M49" s="230"/>
      <c r="N49" s="230"/>
    </row>
  </sheetData>
  <mergeCells count="23">
    <mergeCell ref="B39:N42"/>
    <mergeCell ref="K44:N44"/>
    <mergeCell ref="K49:N49"/>
    <mergeCell ref="N5:N7"/>
    <mergeCell ref="O5:O7"/>
    <mergeCell ref="C6:C7"/>
    <mergeCell ref="D6:E6"/>
    <mergeCell ref="F6:F7"/>
    <mergeCell ref="G6:I6"/>
    <mergeCell ref="J6:J7"/>
    <mergeCell ref="K6:L6"/>
    <mergeCell ref="B9:O9"/>
    <mergeCell ref="B26:O26"/>
    <mergeCell ref="A1:B1"/>
    <mergeCell ref="A2:B2"/>
    <mergeCell ref="A3:O3"/>
    <mergeCell ref="C4:M4"/>
    <mergeCell ref="A5:A7"/>
    <mergeCell ref="B5:B7"/>
    <mergeCell ref="C5:E5"/>
    <mergeCell ref="F5:I5"/>
    <mergeCell ref="J5:L5"/>
    <mergeCell ref="M5:M7"/>
  </mergeCells>
  <pageMargins left="0.2" right="0.2" top="0.47" bottom="0.48"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8" zoomScale="93" zoomScaleNormal="93" workbookViewId="0">
      <selection activeCell="O25" sqref="O25"/>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16" t="s">
        <v>371</v>
      </c>
      <c r="B1" s="216"/>
      <c r="C1" s="69"/>
      <c r="D1" s="69"/>
      <c r="E1" s="69"/>
      <c r="F1" s="69"/>
      <c r="G1" s="69"/>
      <c r="H1" s="69"/>
      <c r="I1" s="69"/>
      <c r="J1" s="69"/>
      <c r="K1" s="69"/>
      <c r="M1" s="67"/>
      <c r="N1" s="215" t="s">
        <v>20</v>
      </c>
      <c r="O1" s="215"/>
    </row>
    <row r="2" spans="1:15" x14ac:dyDescent="0.25">
      <c r="A2" s="216" t="s">
        <v>372</v>
      </c>
      <c r="B2" s="216"/>
      <c r="C2" s="69"/>
      <c r="D2" s="69"/>
      <c r="E2" s="69"/>
      <c r="F2" s="69"/>
      <c r="G2" s="69"/>
      <c r="H2" s="69"/>
      <c r="I2" s="69"/>
      <c r="J2" s="69"/>
      <c r="K2" s="69"/>
      <c r="M2" s="67"/>
      <c r="N2" s="67"/>
      <c r="O2" s="67"/>
    </row>
    <row r="3" spans="1:15" ht="48.75" customHeight="1" x14ac:dyDescent="0.25">
      <c r="A3" s="213" t="s">
        <v>462</v>
      </c>
      <c r="B3" s="213"/>
      <c r="C3" s="213"/>
      <c r="D3" s="213"/>
      <c r="E3" s="213"/>
      <c r="F3" s="213"/>
      <c r="G3" s="213"/>
      <c r="H3" s="213"/>
      <c r="I3" s="213"/>
      <c r="J3" s="213"/>
      <c r="K3" s="213"/>
      <c r="L3" s="213"/>
      <c r="M3" s="213"/>
      <c r="N3" s="213"/>
      <c r="O3" s="213"/>
    </row>
    <row r="4" spans="1:15" ht="1.5" customHeight="1" x14ac:dyDescent="0.25">
      <c r="C4" s="214"/>
      <c r="D4" s="214"/>
      <c r="E4" s="214"/>
      <c r="F4" s="214"/>
      <c r="G4" s="214"/>
      <c r="H4" s="214"/>
      <c r="I4" s="214"/>
      <c r="J4" s="214"/>
      <c r="K4" s="214"/>
      <c r="L4" s="214"/>
      <c r="M4" s="214"/>
    </row>
    <row r="5" spans="1:15" s="1" customFormat="1" ht="24" customHeight="1" x14ac:dyDescent="0.2">
      <c r="A5" s="199" t="s">
        <v>15</v>
      </c>
      <c r="B5" s="199" t="s">
        <v>180</v>
      </c>
      <c r="C5" s="202" t="s">
        <v>2</v>
      </c>
      <c r="D5" s="202"/>
      <c r="E5" s="202"/>
      <c r="F5" s="202" t="s">
        <v>13</v>
      </c>
      <c r="G5" s="202"/>
      <c r="H5" s="202"/>
      <c r="I5" s="202"/>
      <c r="J5" s="202" t="s">
        <v>3</v>
      </c>
      <c r="K5" s="202"/>
      <c r="L5" s="202"/>
      <c r="M5" s="199" t="s">
        <v>11</v>
      </c>
      <c r="N5" s="199" t="s">
        <v>12</v>
      </c>
      <c r="O5" s="199" t="s">
        <v>65</v>
      </c>
    </row>
    <row r="6" spans="1:15" s="1" customFormat="1" ht="14.25" x14ac:dyDescent="0.2">
      <c r="A6" s="200"/>
      <c r="B6" s="200"/>
      <c r="C6" s="202" t="s">
        <v>4</v>
      </c>
      <c r="D6" s="206" t="s">
        <v>5</v>
      </c>
      <c r="E6" s="206"/>
      <c r="F6" s="202" t="s">
        <v>4</v>
      </c>
      <c r="G6" s="203" t="s">
        <v>5</v>
      </c>
      <c r="H6" s="204"/>
      <c r="I6" s="205"/>
      <c r="J6" s="202" t="s">
        <v>4</v>
      </c>
      <c r="K6" s="206" t="s">
        <v>5</v>
      </c>
      <c r="L6" s="206"/>
      <c r="M6" s="200"/>
      <c r="N6" s="200"/>
      <c r="O6" s="200"/>
    </row>
    <row r="7" spans="1:15" s="1" customFormat="1" ht="87.75" customHeight="1" x14ac:dyDescent="0.2">
      <c r="A7" s="201"/>
      <c r="B7" s="201"/>
      <c r="C7" s="202"/>
      <c r="D7" s="27" t="s">
        <v>6</v>
      </c>
      <c r="E7" s="27" t="s">
        <v>7</v>
      </c>
      <c r="F7" s="202"/>
      <c r="G7" s="27" t="s">
        <v>14</v>
      </c>
      <c r="H7" s="27" t="s">
        <v>8</v>
      </c>
      <c r="I7" s="27" t="s">
        <v>9</v>
      </c>
      <c r="J7" s="202"/>
      <c r="K7" s="27" t="s">
        <v>10</v>
      </c>
      <c r="L7" s="27" t="s">
        <v>185</v>
      </c>
      <c r="M7" s="201"/>
      <c r="N7" s="201"/>
      <c r="O7" s="201"/>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161</v>
      </c>
      <c r="D9" s="75">
        <v>4</v>
      </c>
      <c r="E9" s="75">
        <v>157</v>
      </c>
      <c r="F9" s="5">
        <f>G9+H9+I9</f>
        <v>155</v>
      </c>
      <c r="G9" s="75">
        <v>151</v>
      </c>
      <c r="H9" s="75">
        <v>4</v>
      </c>
      <c r="I9" s="76">
        <v>0</v>
      </c>
      <c r="J9" s="5">
        <f>K9+L9</f>
        <v>6</v>
      </c>
      <c r="K9" s="75">
        <v>6</v>
      </c>
      <c r="L9" s="76">
        <v>0</v>
      </c>
      <c r="M9" s="75">
        <v>0</v>
      </c>
      <c r="N9" s="75">
        <v>0</v>
      </c>
      <c r="O9" s="5">
        <v>12</v>
      </c>
    </row>
    <row r="10" spans="1:15" x14ac:dyDescent="0.25">
      <c r="A10" s="6">
        <v>2</v>
      </c>
      <c r="B10" s="5" t="s">
        <v>191</v>
      </c>
      <c r="C10" s="5">
        <f>F10+J10+M10</f>
        <v>142</v>
      </c>
      <c r="D10" s="75">
        <v>8</v>
      </c>
      <c r="E10" s="75">
        <v>134</v>
      </c>
      <c r="F10" s="5">
        <f>G10+H10+I10</f>
        <v>130</v>
      </c>
      <c r="G10" s="75">
        <v>106</v>
      </c>
      <c r="H10" s="75">
        <v>24</v>
      </c>
      <c r="I10" s="76">
        <v>0</v>
      </c>
      <c r="J10" s="5">
        <f t="shared" ref="J10:J24" si="0">K10+L10</f>
        <v>12</v>
      </c>
      <c r="K10" s="75">
        <v>12</v>
      </c>
      <c r="L10" s="76">
        <v>0</v>
      </c>
      <c r="M10" s="75">
        <v>0</v>
      </c>
      <c r="N10" s="75">
        <v>0</v>
      </c>
      <c r="O10" s="5">
        <v>45</v>
      </c>
    </row>
    <row r="11" spans="1:15" x14ac:dyDescent="0.25">
      <c r="A11" s="6">
        <v>3</v>
      </c>
      <c r="B11" s="5" t="s">
        <v>192</v>
      </c>
      <c r="C11" s="5">
        <f t="shared" ref="C11:C24" si="1">F11+J11+M11</f>
        <v>149</v>
      </c>
      <c r="D11" s="75">
        <v>26</v>
      </c>
      <c r="E11" s="75">
        <v>123</v>
      </c>
      <c r="F11" s="5">
        <f t="shared" ref="F11:F24" si="2">G11+H11+I11</f>
        <v>117</v>
      </c>
      <c r="G11" s="75">
        <v>112</v>
      </c>
      <c r="H11" s="75">
        <v>5</v>
      </c>
      <c r="I11" s="76">
        <v>0</v>
      </c>
      <c r="J11" s="5">
        <f t="shared" si="0"/>
        <v>31</v>
      </c>
      <c r="K11" s="75">
        <v>31</v>
      </c>
      <c r="L11" s="76">
        <v>0</v>
      </c>
      <c r="M11" s="75">
        <v>1</v>
      </c>
      <c r="N11" s="75">
        <v>5</v>
      </c>
      <c r="O11" s="5">
        <v>5</v>
      </c>
    </row>
    <row r="12" spans="1:15" x14ac:dyDescent="0.25">
      <c r="A12" s="6">
        <v>4</v>
      </c>
      <c r="B12" s="5" t="s">
        <v>193</v>
      </c>
      <c r="C12" s="5">
        <f t="shared" si="1"/>
        <v>175</v>
      </c>
      <c r="D12" s="75">
        <v>34</v>
      </c>
      <c r="E12" s="75">
        <v>141</v>
      </c>
      <c r="F12" s="5">
        <f t="shared" si="2"/>
        <v>144</v>
      </c>
      <c r="G12" s="75">
        <v>136</v>
      </c>
      <c r="H12" s="75">
        <v>8</v>
      </c>
      <c r="I12" s="76">
        <v>0</v>
      </c>
      <c r="J12" s="5">
        <f t="shared" si="0"/>
        <v>29</v>
      </c>
      <c r="K12" s="75">
        <v>29</v>
      </c>
      <c r="L12" s="76">
        <v>0</v>
      </c>
      <c r="M12" s="75">
        <v>2</v>
      </c>
      <c r="N12" s="75">
        <v>1</v>
      </c>
      <c r="O12" s="5">
        <v>28</v>
      </c>
    </row>
    <row r="13" spans="1:15" x14ac:dyDescent="0.25">
      <c r="A13" s="6">
        <v>5</v>
      </c>
      <c r="B13" s="5" t="s">
        <v>194</v>
      </c>
      <c r="C13" s="5">
        <f t="shared" si="1"/>
        <v>157</v>
      </c>
      <c r="D13" s="75">
        <v>3</v>
      </c>
      <c r="E13" s="75">
        <v>154</v>
      </c>
      <c r="F13" s="5">
        <f t="shared" si="2"/>
        <v>153</v>
      </c>
      <c r="G13" s="75">
        <v>153</v>
      </c>
      <c r="H13" s="75">
        <v>0</v>
      </c>
      <c r="I13" s="76">
        <v>0</v>
      </c>
      <c r="J13" s="5">
        <f t="shared" si="0"/>
        <v>4</v>
      </c>
      <c r="K13" s="75">
        <v>4</v>
      </c>
      <c r="L13" s="76">
        <v>0</v>
      </c>
      <c r="M13" s="75">
        <v>0</v>
      </c>
      <c r="N13" s="75">
        <v>1</v>
      </c>
      <c r="O13" s="5">
        <v>0</v>
      </c>
    </row>
    <row r="14" spans="1:15" x14ac:dyDescent="0.25">
      <c r="A14" s="6">
        <v>6</v>
      </c>
      <c r="B14" s="5" t="s">
        <v>195</v>
      </c>
      <c r="C14" s="5">
        <f t="shared" si="1"/>
        <v>257</v>
      </c>
      <c r="D14" s="75">
        <v>25</v>
      </c>
      <c r="E14" s="75">
        <v>232</v>
      </c>
      <c r="F14" s="5">
        <f t="shared" si="2"/>
        <v>238</v>
      </c>
      <c r="G14" s="75">
        <v>235</v>
      </c>
      <c r="H14" s="75">
        <v>3</v>
      </c>
      <c r="I14" s="76">
        <v>0</v>
      </c>
      <c r="J14" s="5">
        <f t="shared" si="0"/>
        <v>19</v>
      </c>
      <c r="K14" s="75">
        <v>19</v>
      </c>
      <c r="L14" s="76">
        <v>0</v>
      </c>
      <c r="M14" s="75">
        <v>0</v>
      </c>
      <c r="N14" s="75">
        <v>2</v>
      </c>
      <c r="O14" s="5">
        <v>0</v>
      </c>
    </row>
    <row r="15" spans="1:15" x14ac:dyDescent="0.25">
      <c r="A15" s="6">
        <v>7</v>
      </c>
      <c r="B15" s="5" t="s">
        <v>196</v>
      </c>
      <c r="C15" s="5">
        <f t="shared" si="1"/>
        <v>97</v>
      </c>
      <c r="D15" s="75">
        <v>9</v>
      </c>
      <c r="E15" s="75">
        <v>88</v>
      </c>
      <c r="F15" s="5">
        <f t="shared" si="2"/>
        <v>89</v>
      </c>
      <c r="G15" s="75">
        <v>89</v>
      </c>
      <c r="H15" s="75">
        <v>0</v>
      </c>
      <c r="I15" s="76">
        <v>0</v>
      </c>
      <c r="J15" s="5">
        <f t="shared" si="0"/>
        <v>6</v>
      </c>
      <c r="K15" s="75">
        <v>6</v>
      </c>
      <c r="L15" s="76">
        <v>0</v>
      </c>
      <c r="M15" s="75">
        <v>2</v>
      </c>
      <c r="N15" s="75">
        <v>0</v>
      </c>
      <c r="O15" s="5">
        <v>16</v>
      </c>
    </row>
    <row r="16" spans="1:15" x14ac:dyDescent="0.25">
      <c r="A16" s="6">
        <v>8</v>
      </c>
      <c r="B16" s="5" t="s">
        <v>197</v>
      </c>
      <c r="C16" s="5">
        <f t="shared" si="1"/>
        <v>248</v>
      </c>
      <c r="D16" s="75">
        <v>13</v>
      </c>
      <c r="E16" s="75">
        <v>235</v>
      </c>
      <c r="F16" s="5">
        <f t="shared" si="2"/>
        <v>236</v>
      </c>
      <c r="G16" s="75">
        <v>231</v>
      </c>
      <c r="H16" s="75">
        <v>5</v>
      </c>
      <c r="I16" s="76">
        <v>0</v>
      </c>
      <c r="J16" s="5">
        <f t="shared" si="0"/>
        <v>11</v>
      </c>
      <c r="K16" s="75">
        <v>9</v>
      </c>
      <c r="L16" s="76">
        <v>2</v>
      </c>
      <c r="M16" s="75">
        <v>1</v>
      </c>
      <c r="N16" s="75">
        <v>4</v>
      </c>
      <c r="O16" s="5">
        <v>13</v>
      </c>
    </row>
    <row r="17" spans="1:15" x14ac:dyDescent="0.25">
      <c r="A17" s="6">
        <v>9</v>
      </c>
      <c r="B17" s="5" t="s">
        <v>198</v>
      </c>
      <c r="C17" s="5">
        <f t="shared" si="1"/>
        <v>174</v>
      </c>
      <c r="D17" s="75">
        <v>8</v>
      </c>
      <c r="E17" s="75">
        <v>166</v>
      </c>
      <c r="F17" s="5">
        <f t="shared" si="2"/>
        <v>167</v>
      </c>
      <c r="G17" s="75">
        <v>166</v>
      </c>
      <c r="H17" s="75">
        <v>1</v>
      </c>
      <c r="I17" s="76">
        <v>0</v>
      </c>
      <c r="J17" s="5">
        <f t="shared" si="0"/>
        <v>7</v>
      </c>
      <c r="K17" s="75">
        <v>7</v>
      </c>
      <c r="L17" s="76">
        <v>0</v>
      </c>
      <c r="M17" s="75">
        <v>0</v>
      </c>
      <c r="N17" s="75">
        <v>2</v>
      </c>
      <c r="O17" s="5">
        <v>3</v>
      </c>
    </row>
    <row r="18" spans="1:15" x14ac:dyDescent="0.25">
      <c r="A18" s="6">
        <v>10</v>
      </c>
      <c r="B18" s="5" t="s">
        <v>199</v>
      </c>
      <c r="C18" s="5">
        <f t="shared" si="1"/>
        <v>175</v>
      </c>
      <c r="D18" s="75">
        <v>13</v>
      </c>
      <c r="E18" s="75">
        <v>162</v>
      </c>
      <c r="F18" s="5">
        <f t="shared" si="2"/>
        <v>163</v>
      </c>
      <c r="G18" s="75">
        <v>162</v>
      </c>
      <c r="H18" s="75">
        <v>1</v>
      </c>
      <c r="I18" s="76">
        <v>0</v>
      </c>
      <c r="J18" s="5">
        <f t="shared" si="0"/>
        <v>11</v>
      </c>
      <c r="K18" s="75">
        <v>11</v>
      </c>
      <c r="L18" s="76">
        <v>0</v>
      </c>
      <c r="M18" s="75">
        <v>1</v>
      </c>
      <c r="N18" s="75">
        <v>3</v>
      </c>
      <c r="O18" s="5">
        <v>0</v>
      </c>
    </row>
    <row r="19" spans="1:15" x14ac:dyDescent="0.25">
      <c r="A19" s="6">
        <v>11</v>
      </c>
      <c r="B19" s="5" t="s">
        <v>200</v>
      </c>
      <c r="C19" s="5">
        <f t="shared" si="1"/>
        <v>178</v>
      </c>
      <c r="D19" s="75">
        <v>24</v>
      </c>
      <c r="E19" s="75">
        <v>154</v>
      </c>
      <c r="F19" s="5">
        <f t="shared" si="2"/>
        <v>146</v>
      </c>
      <c r="G19" s="75">
        <v>144</v>
      </c>
      <c r="H19" s="75">
        <v>2</v>
      </c>
      <c r="I19" s="76">
        <v>0</v>
      </c>
      <c r="J19" s="5">
        <f t="shared" si="0"/>
        <v>28</v>
      </c>
      <c r="K19" s="75">
        <v>28</v>
      </c>
      <c r="L19" s="76">
        <v>0</v>
      </c>
      <c r="M19" s="75">
        <v>4</v>
      </c>
      <c r="N19" s="75">
        <v>3</v>
      </c>
      <c r="O19" s="5">
        <v>0</v>
      </c>
    </row>
    <row r="20" spans="1:15" x14ac:dyDescent="0.25">
      <c r="A20" s="6">
        <v>12</v>
      </c>
      <c r="B20" s="5" t="s">
        <v>201</v>
      </c>
      <c r="C20" s="5">
        <f t="shared" si="1"/>
        <v>122</v>
      </c>
      <c r="D20" s="75">
        <v>18</v>
      </c>
      <c r="E20" s="75">
        <v>104</v>
      </c>
      <c r="F20" s="5">
        <f t="shared" si="2"/>
        <v>106</v>
      </c>
      <c r="G20" s="75">
        <v>106</v>
      </c>
      <c r="H20" s="75">
        <v>0</v>
      </c>
      <c r="I20" s="76">
        <v>0</v>
      </c>
      <c r="J20" s="5">
        <f t="shared" si="0"/>
        <v>15</v>
      </c>
      <c r="K20" s="75">
        <v>13</v>
      </c>
      <c r="L20" s="76">
        <v>2</v>
      </c>
      <c r="M20" s="75">
        <v>1</v>
      </c>
      <c r="N20" s="75">
        <v>3</v>
      </c>
      <c r="O20" s="5">
        <v>0</v>
      </c>
    </row>
    <row r="21" spans="1:15" x14ac:dyDescent="0.25">
      <c r="A21" s="6">
        <v>13</v>
      </c>
      <c r="B21" s="5" t="s">
        <v>202</v>
      </c>
      <c r="C21" s="5">
        <f t="shared" si="1"/>
        <v>187</v>
      </c>
      <c r="D21" s="75">
        <v>19</v>
      </c>
      <c r="E21" s="75">
        <v>168</v>
      </c>
      <c r="F21" s="5">
        <f t="shared" si="2"/>
        <v>169</v>
      </c>
      <c r="G21" s="75">
        <v>168</v>
      </c>
      <c r="H21" s="75">
        <v>1</v>
      </c>
      <c r="I21" s="76">
        <v>0</v>
      </c>
      <c r="J21" s="5">
        <f t="shared" si="0"/>
        <v>13</v>
      </c>
      <c r="K21" s="75">
        <v>13</v>
      </c>
      <c r="L21" s="76">
        <v>0</v>
      </c>
      <c r="M21" s="75">
        <v>5</v>
      </c>
      <c r="N21" s="75">
        <v>1</v>
      </c>
      <c r="O21" s="5">
        <v>0</v>
      </c>
    </row>
    <row r="22" spans="1:15" x14ac:dyDescent="0.25">
      <c r="A22" s="6">
        <v>14</v>
      </c>
      <c r="B22" s="5" t="s">
        <v>203</v>
      </c>
      <c r="C22" s="5">
        <f t="shared" si="1"/>
        <v>29</v>
      </c>
      <c r="D22" s="75">
        <v>6</v>
      </c>
      <c r="E22" s="75">
        <v>23</v>
      </c>
      <c r="F22" s="5">
        <f t="shared" si="2"/>
        <v>22</v>
      </c>
      <c r="G22" s="75">
        <v>22</v>
      </c>
      <c r="H22" s="75">
        <v>0</v>
      </c>
      <c r="I22" s="76">
        <v>0</v>
      </c>
      <c r="J22" s="5">
        <f t="shared" si="0"/>
        <v>7</v>
      </c>
      <c r="K22" s="75">
        <v>7</v>
      </c>
      <c r="L22" s="76">
        <v>0</v>
      </c>
      <c r="M22" s="75">
        <v>0</v>
      </c>
      <c r="N22" s="75">
        <v>0</v>
      </c>
      <c r="O22" s="89">
        <v>0</v>
      </c>
    </row>
    <row r="23" spans="1:15" x14ac:dyDescent="0.25">
      <c r="A23" s="6">
        <v>15</v>
      </c>
      <c r="B23" s="5" t="s">
        <v>204</v>
      </c>
      <c r="C23" s="5">
        <f t="shared" si="1"/>
        <v>43</v>
      </c>
      <c r="D23" s="75">
        <v>9</v>
      </c>
      <c r="E23" s="75">
        <v>34</v>
      </c>
      <c r="F23" s="5">
        <f t="shared" si="2"/>
        <v>43</v>
      </c>
      <c r="G23" s="75">
        <v>27</v>
      </c>
      <c r="H23" s="75">
        <v>16</v>
      </c>
      <c r="I23" s="76">
        <v>0</v>
      </c>
      <c r="J23" s="5">
        <f t="shared" si="0"/>
        <v>0</v>
      </c>
      <c r="K23" s="75">
        <v>0</v>
      </c>
      <c r="L23" s="76">
        <v>0</v>
      </c>
      <c r="M23" s="75">
        <v>0</v>
      </c>
      <c r="N23" s="75">
        <v>0</v>
      </c>
      <c r="O23" s="5">
        <v>0</v>
      </c>
    </row>
    <row r="24" spans="1:15" x14ac:dyDescent="0.25">
      <c r="A24" s="6">
        <v>16</v>
      </c>
      <c r="B24" s="5" t="s">
        <v>205</v>
      </c>
      <c r="C24" s="5">
        <f t="shared" si="1"/>
        <v>35</v>
      </c>
      <c r="D24" s="75">
        <v>1</v>
      </c>
      <c r="E24" s="75">
        <v>34</v>
      </c>
      <c r="F24" s="5">
        <f t="shared" si="2"/>
        <v>35</v>
      </c>
      <c r="G24" s="75">
        <v>34</v>
      </c>
      <c r="H24" s="75">
        <v>1</v>
      </c>
      <c r="I24" s="76">
        <v>0</v>
      </c>
      <c r="J24" s="5">
        <f t="shared" si="0"/>
        <v>0</v>
      </c>
      <c r="K24" s="75">
        <v>0</v>
      </c>
      <c r="L24" s="76">
        <v>0</v>
      </c>
      <c r="M24" s="75">
        <v>0</v>
      </c>
      <c r="N24" s="75">
        <v>1</v>
      </c>
      <c r="O24" s="5">
        <v>14</v>
      </c>
    </row>
    <row r="25" spans="1:15" x14ac:dyDescent="0.25">
      <c r="A25" s="6"/>
      <c r="B25" s="68" t="s">
        <v>186</v>
      </c>
      <c r="C25" s="8">
        <f t="shared" ref="C25:O25" si="3">SUM(C9:C24)</f>
        <v>2329</v>
      </c>
      <c r="D25" s="8">
        <f t="shared" si="3"/>
        <v>220</v>
      </c>
      <c r="E25" s="8">
        <f t="shared" si="3"/>
        <v>2109</v>
      </c>
      <c r="F25" s="8">
        <f t="shared" si="3"/>
        <v>2113</v>
      </c>
      <c r="G25" s="8">
        <f t="shared" si="3"/>
        <v>2042</v>
      </c>
      <c r="H25" s="8">
        <f t="shared" si="3"/>
        <v>71</v>
      </c>
      <c r="I25" s="8">
        <f t="shared" si="3"/>
        <v>0</v>
      </c>
      <c r="J25" s="8">
        <f t="shared" si="3"/>
        <v>199</v>
      </c>
      <c r="K25" s="8">
        <f t="shared" si="3"/>
        <v>195</v>
      </c>
      <c r="L25" s="8">
        <f t="shared" si="3"/>
        <v>4</v>
      </c>
      <c r="M25" s="8">
        <f t="shared" si="3"/>
        <v>17</v>
      </c>
      <c r="N25" s="8">
        <f t="shared" si="3"/>
        <v>26</v>
      </c>
      <c r="O25" s="8">
        <f t="shared" si="3"/>
        <v>136</v>
      </c>
    </row>
    <row r="26" spans="1:15" ht="20.25" customHeight="1" x14ac:dyDescent="0.25">
      <c r="G26">
        <f>G25+H25</f>
        <v>2113</v>
      </c>
      <c r="L26" s="230" t="s">
        <v>374</v>
      </c>
      <c r="M26" s="230"/>
      <c r="N26" s="230"/>
      <c r="O26" s="230"/>
    </row>
    <row r="27" spans="1:15" x14ac:dyDescent="0.25">
      <c r="G27">
        <f>G26/F25*100</f>
        <v>100</v>
      </c>
    </row>
    <row r="31" spans="1:15" ht="15.75" x14ac:dyDescent="0.25">
      <c r="L31" s="230" t="s">
        <v>400</v>
      </c>
      <c r="M31" s="230"/>
      <c r="N31" s="230"/>
      <c r="O31" s="230"/>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28000000000000003"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286" t="s">
        <v>71</v>
      </c>
      <c r="B3" s="286"/>
      <c r="C3" s="286"/>
      <c r="D3" s="286"/>
      <c r="E3" s="286"/>
      <c r="F3" s="286"/>
      <c r="G3" s="286"/>
      <c r="H3" s="286"/>
    </row>
    <row r="4" spans="1:12" x14ac:dyDescent="0.25">
      <c r="A4" s="286" t="s">
        <v>120</v>
      </c>
      <c r="B4" s="286"/>
      <c r="C4" s="286"/>
      <c r="D4" s="286"/>
      <c r="E4" s="286"/>
      <c r="F4" s="286"/>
      <c r="G4" s="286"/>
      <c r="H4" s="286"/>
      <c r="I4" s="286"/>
      <c r="J4" s="286"/>
      <c r="K4" s="286"/>
    </row>
    <row r="5" spans="1:12" ht="48" customHeight="1" x14ac:dyDescent="0.25">
      <c r="A5" s="213" t="s">
        <v>81</v>
      </c>
      <c r="B5" s="213"/>
      <c r="C5" s="213"/>
      <c r="D5" s="213"/>
      <c r="E5" s="213"/>
      <c r="F5" s="213"/>
      <c r="G5" s="213"/>
      <c r="H5" s="213"/>
      <c r="I5" s="213"/>
      <c r="J5" s="213"/>
      <c r="K5" s="213"/>
      <c r="L5" s="213"/>
    </row>
    <row r="6" spans="1:12" ht="3.75" customHeight="1" x14ac:dyDescent="0.25"/>
    <row r="7" spans="1:12" ht="52.5" customHeight="1" x14ac:dyDescent="0.25">
      <c r="A7" s="281" t="s">
        <v>15</v>
      </c>
      <c r="B7" s="281" t="s">
        <v>72</v>
      </c>
      <c r="C7" s="281" t="s">
        <v>76</v>
      </c>
      <c r="D7" s="281" t="s">
        <v>79</v>
      </c>
      <c r="E7" s="288" t="s">
        <v>80</v>
      </c>
      <c r="F7" s="289"/>
      <c r="G7" s="289"/>
      <c r="H7" s="290"/>
      <c r="I7" s="242" t="s">
        <v>128</v>
      </c>
      <c r="J7" s="243"/>
      <c r="K7" s="281" t="s">
        <v>99</v>
      </c>
      <c r="L7" s="281" t="s">
        <v>117</v>
      </c>
    </row>
    <row r="8" spans="1:12" ht="132.75" customHeight="1" x14ac:dyDescent="0.25">
      <c r="A8" s="281"/>
      <c r="B8" s="281"/>
      <c r="C8" s="281"/>
      <c r="D8" s="281"/>
      <c r="E8" s="27" t="s">
        <v>121</v>
      </c>
      <c r="F8" s="27" t="s">
        <v>78</v>
      </c>
      <c r="G8" s="27" t="s">
        <v>77</v>
      </c>
      <c r="H8" s="27" t="s">
        <v>98</v>
      </c>
      <c r="I8" s="27" t="s">
        <v>100</v>
      </c>
      <c r="J8" s="27" t="s">
        <v>101</v>
      </c>
      <c r="K8" s="281"/>
      <c r="L8" s="281"/>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287" t="s">
        <v>122</v>
      </c>
      <c r="C43" s="287"/>
      <c r="D43" s="287"/>
      <c r="E43" s="287"/>
      <c r="F43" s="287"/>
      <c r="G43" s="287"/>
      <c r="H43" s="287"/>
      <c r="I43" s="287"/>
      <c r="J43" s="287"/>
      <c r="K43" s="287"/>
      <c r="L43" s="287"/>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286" t="s">
        <v>116</v>
      </c>
      <c r="B3" s="286"/>
      <c r="C3" s="286"/>
      <c r="D3" s="286"/>
      <c r="E3" s="286"/>
      <c r="F3" s="15"/>
    </row>
    <row r="4" spans="1:8" ht="31.5" customHeight="1" x14ac:dyDescent="0.25">
      <c r="A4" s="286" t="s">
        <v>123</v>
      </c>
      <c r="B4" s="286"/>
      <c r="C4" s="286"/>
      <c r="D4" s="286"/>
      <c r="E4" s="286"/>
      <c r="F4" s="15"/>
    </row>
    <row r="5" spans="1:8" ht="51" customHeight="1" x14ac:dyDescent="0.25">
      <c r="A5" s="213" t="s">
        <v>84</v>
      </c>
      <c r="B5" s="213"/>
      <c r="C5" s="213"/>
      <c r="D5" s="213"/>
      <c r="E5" s="213"/>
      <c r="F5" s="213"/>
      <c r="G5" s="213"/>
      <c r="H5" s="213"/>
    </row>
    <row r="7" spans="1:8" ht="32.25" customHeight="1" x14ac:dyDescent="0.25">
      <c r="A7" s="281" t="s">
        <v>15</v>
      </c>
      <c r="B7" s="281" t="s">
        <v>72</v>
      </c>
      <c r="C7" s="281" t="s">
        <v>124</v>
      </c>
      <c r="D7" s="288" t="s">
        <v>97</v>
      </c>
      <c r="E7" s="289"/>
      <c r="F7" s="290"/>
      <c r="G7" s="281" t="s">
        <v>118</v>
      </c>
      <c r="H7" s="281" t="s">
        <v>58</v>
      </c>
    </row>
    <row r="8" spans="1:8" ht="163.5" customHeight="1" x14ac:dyDescent="0.25">
      <c r="A8" s="281"/>
      <c r="B8" s="281"/>
      <c r="C8" s="281"/>
      <c r="D8" s="17" t="s">
        <v>102</v>
      </c>
      <c r="E8" s="13" t="s">
        <v>87</v>
      </c>
      <c r="F8" s="13" t="s">
        <v>86</v>
      </c>
      <c r="G8" s="281"/>
      <c r="H8" s="281"/>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288" t="s">
        <v>315</v>
      </c>
      <c r="B59" s="290"/>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288" t="s">
        <v>337</v>
      </c>
      <c r="B81" s="290"/>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288" t="s">
        <v>342</v>
      </c>
      <c r="B86" s="290"/>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288" t="s">
        <v>352</v>
      </c>
      <c r="B96" s="290"/>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288" t="s">
        <v>357</v>
      </c>
      <c r="B101" s="290"/>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 Quoc Dan</cp:lastModifiedBy>
  <cp:lastPrinted>2019-01-16T00:56:18Z</cp:lastPrinted>
  <dcterms:created xsi:type="dcterms:W3CDTF">2017-10-11T02:46:41Z</dcterms:created>
  <dcterms:modified xsi:type="dcterms:W3CDTF">2019-02-18T08:22:15Z</dcterms:modified>
</cp:coreProperties>
</file>