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19\Báo cáo\"/>
    </mc:Choice>
  </mc:AlternateContent>
  <bookViews>
    <workbookView xWindow="0" yWindow="0" windowWidth="20490" windowHeight="7575" tabRatio="648" activeTab="1"/>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E61" i="17" l="1"/>
  <c r="F61" i="17"/>
  <c r="G61" i="17"/>
  <c r="H61" i="17"/>
  <c r="I61" i="17"/>
  <c r="J61" i="17"/>
  <c r="K61" i="17"/>
  <c r="L61" i="17"/>
  <c r="M61" i="17"/>
  <c r="N61" i="17"/>
  <c r="O61" i="17"/>
  <c r="P61" i="17"/>
  <c r="Q61" i="17"/>
  <c r="R61" i="17"/>
  <c r="S61" i="17"/>
  <c r="T61" i="17"/>
  <c r="U61" i="17"/>
  <c r="V61" i="17"/>
  <c r="W61" i="17"/>
  <c r="X61" i="17"/>
  <c r="D61" i="17"/>
  <c r="AC63" i="17" s="1"/>
  <c r="AC61" i="17"/>
  <c r="J32" i="14" l="1"/>
  <c r="Q35" i="17" l="1"/>
  <c r="M14" i="16" l="1"/>
  <c r="AE14" i="16"/>
  <c r="D25" i="4" l="1"/>
  <c r="E25" i="4"/>
  <c r="G25" i="4"/>
  <c r="H25" i="4"/>
  <c r="I25" i="4"/>
  <c r="K25" i="4"/>
  <c r="L25" i="4"/>
  <c r="M25" i="4"/>
  <c r="N25" i="4"/>
  <c r="O25" i="4"/>
  <c r="J11" i="4"/>
  <c r="J12" i="4"/>
  <c r="J13" i="4"/>
  <c r="C13" i="4" s="1"/>
  <c r="J14" i="4"/>
  <c r="J15" i="4"/>
  <c r="J16" i="4"/>
  <c r="J17" i="4"/>
  <c r="J18" i="4"/>
  <c r="J19" i="4"/>
  <c r="J20" i="4"/>
  <c r="J21" i="4"/>
  <c r="J22" i="4"/>
  <c r="J23" i="4"/>
  <c r="J24" i="4"/>
  <c r="F11" i="4"/>
  <c r="F12" i="4"/>
  <c r="F13" i="4"/>
  <c r="F14" i="4"/>
  <c r="F15" i="4"/>
  <c r="F16" i="4"/>
  <c r="F17" i="4"/>
  <c r="F18" i="4"/>
  <c r="C18" i="4" s="1"/>
  <c r="F19" i="4"/>
  <c r="F20" i="4"/>
  <c r="F21" i="4"/>
  <c r="F22" i="4"/>
  <c r="F23" i="4"/>
  <c r="F24" i="4"/>
  <c r="C21" i="4"/>
  <c r="D34" i="4"/>
  <c r="E34" i="4"/>
  <c r="C12" i="4" l="1"/>
  <c r="C17" i="4"/>
  <c r="C24" i="4"/>
  <c r="C20" i="4"/>
  <c r="C19" i="4"/>
  <c r="C16" i="4"/>
  <c r="C23" i="4"/>
  <c r="C22" i="4"/>
  <c r="C15" i="4"/>
  <c r="C11" i="4"/>
  <c r="C14" i="4"/>
  <c r="F41" i="17"/>
  <c r="E41" i="17"/>
  <c r="G34" i="4" l="1"/>
  <c r="H34" i="4"/>
  <c r="I34" i="4"/>
  <c r="K34" i="4"/>
  <c r="L34" i="4"/>
  <c r="M34" i="4"/>
  <c r="N34" i="4"/>
  <c r="O34" i="4"/>
  <c r="D25" i="14"/>
  <c r="E25" i="14"/>
  <c r="G25" i="14"/>
  <c r="H25" i="14"/>
  <c r="I25" i="14"/>
  <c r="K25" i="14"/>
  <c r="L25" i="14"/>
  <c r="M25" i="14"/>
  <c r="N25" i="14"/>
  <c r="O25" i="14"/>
  <c r="E35" i="4" l="1"/>
  <c r="D35" i="4"/>
  <c r="N35" i="4"/>
  <c r="M35" i="4"/>
  <c r="L35" i="4"/>
  <c r="O35" i="4"/>
  <c r="K35" i="4"/>
  <c r="H35" i="4"/>
  <c r="G35" i="4"/>
  <c r="I35" i="4"/>
  <c r="C36" i="8"/>
  <c r="C37" i="8"/>
  <c r="C35" i="8"/>
  <c r="C34" i="8"/>
  <c r="C33" i="8"/>
  <c r="C31" i="8"/>
  <c r="C30" i="8"/>
  <c r="C29" i="8"/>
  <c r="C27" i="8"/>
  <c r="C26" i="8"/>
  <c r="G47" i="4" l="1"/>
  <c r="D35" i="14"/>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F62" i="17" l="1"/>
  <c r="V62" i="17"/>
  <c r="R62" i="17"/>
  <c r="L62" i="17"/>
  <c r="H62" i="17"/>
  <c r="M62" i="17"/>
  <c r="W62" i="17"/>
  <c r="S62" i="17"/>
  <c r="O62" i="17"/>
  <c r="I62" i="17"/>
  <c r="N62" i="17"/>
  <c r="U62" i="17"/>
  <c r="Q62" i="17"/>
  <c r="K62" i="17"/>
  <c r="G62" i="17"/>
  <c r="X62" i="17"/>
  <c r="T62" i="17"/>
  <c r="P62" i="17"/>
  <c r="J62" i="17"/>
  <c r="J28" i="4" l="1"/>
  <c r="J29" i="4"/>
  <c r="J30" i="4"/>
  <c r="J31" i="4"/>
  <c r="J32" i="4"/>
  <c r="J33" i="4"/>
  <c r="F28" i="4"/>
  <c r="F29" i="4"/>
  <c r="F30" i="4"/>
  <c r="F31" i="4"/>
  <c r="F32" i="4"/>
  <c r="F33" i="4"/>
  <c r="C31" i="4" l="1"/>
  <c r="C30" i="4"/>
  <c r="C28" i="4"/>
  <c r="C33" i="4"/>
  <c r="C32" i="4"/>
  <c r="C29" i="4"/>
  <c r="J34" i="14" l="1"/>
  <c r="F34" i="14"/>
  <c r="F35" i="17"/>
  <c r="G35" i="17"/>
  <c r="H35" i="17"/>
  <c r="I35" i="17"/>
  <c r="J35" i="17"/>
  <c r="K35" i="17"/>
  <c r="L35" i="17"/>
  <c r="M35" i="17"/>
  <c r="N35" i="17"/>
  <c r="O35" i="17"/>
  <c r="P35" i="17"/>
  <c r="R35" i="17"/>
  <c r="S35" i="17"/>
  <c r="T35" i="17"/>
  <c r="U35" i="17"/>
  <c r="V35" i="17"/>
  <c r="W35" i="17"/>
  <c r="X35" i="17"/>
  <c r="E35" i="17"/>
  <c r="C34" i="14" l="1"/>
  <c r="F53" i="17"/>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V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J18" i="14"/>
  <c r="F18" i="14"/>
  <c r="J15" i="14"/>
  <c r="F15" i="14"/>
  <c r="F32" i="14"/>
  <c r="C32" i="14" l="1"/>
  <c r="C15" i="14"/>
  <c r="C18" i="14"/>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F10" i="4"/>
  <c r="F25" i="4" s="1"/>
  <c r="F34" i="4" l="1"/>
  <c r="F35" i="4" s="1"/>
  <c r="G48" i="4" s="1"/>
  <c r="C28" i="8"/>
  <c r="D25" i="5"/>
  <c r="E25" i="5"/>
  <c r="G25" i="5"/>
  <c r="H25" i="5"/>
  <c r="I25" i="5"/>
  <c r="K25" i="5"/>
  <c r="L25" i="5"/>
  <c r="M25" i="5"/>
  <c r="N25" i="5"/>
  <c r="O25" i="5"/>
  <c r="F28" i="14"/>
  <c r="C28" i="14" s="1"/>
  <c r="F29" i="14"/>
  <c r="C29" i="14" s="1"/>
  <c r="F30" i="14"/>
  <c r="C30" i="14" s="1"/>
  <c r="F31" i="14"/>
  <c r="F33" i="14"/>
  <c r="H38" i="5" l="1"/>
  <c r="R13" i="13"/>
  <c r="T13" i="13"/>
  <c r="F16" i="14" l="1"/>
  <c r="F17" i="14"/>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7" i="14" l="1"/>
  <c r="F35" i="14" s="1"/>
  <c r="D28" i="8" s="1"/>
  <c r="F11" i="14"/>
  <c r="F12" i="14"/>
  <c r="F13" i="14"/>
  <c r="F14" i="14"/>
  <c r="F19" i="14"/>
  <c r="F20" i="14"/>
  <c r="F21" i="14"/>
  <c r="F22" i="14"/>
  <c r="F23" i="14"/>
  <c r="F24" i="14"/>
  <c r="F10" i="14"/>
  <c r="F25" i="14" l="1"/>
  <c r="F36" i="14" s="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s="1"/>
  <c r="G26" i="15" l="1"/>
  <c r="J27" i="14"/>
  <c r="J31" i="14"/>
  <c r="C31" i="14" s="1"/>
  <c r="C27" i="14" l="1"/>
  <c r="C35" i="14" s="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C11" i="8"/>
  <c r="J10" i="4" l="1"/>
  <c r="J25"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5" i="14" l="1"/>
  <c r="J36" i="14" s="1"/>
  <c r="C10" i="14"/>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4" l="1"/>
  <c r="C36" i="14" s="1"/>
  <c r="D42" i="8"/>
  <c r="G27" i="15"/>
  <c r="C25" i="15"/>
  <c r="D28" i="11" l="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J25" i="5" l="1"/>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27" i="4"/>
  <c r="J34" i="4" l="1"/>
  <c r="C27" i="4"/>
  <c r="C34" i="4" s="1"/>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39" i="8" s="1"/>
  <c r="C10" i="4"/>
  <c r="C25" i="4" s="1"/>
  <c r="J35" i="4" l="1"/>
  <c r="X57" i="13"/>
  <c r="C61" i="17"/>
  <c r="C62" i="17" s="1"/>
  <c r="C59" i="17"/>
  <c r="C41" i="17"/>
  <c r="C25" i="8"/>
  <c r="D13" i="8"/>
  <c r="G17" i="12"/>
  <c r="H17" i="12"/>
  <c r="D41" i="8"/>
  <c r="C35" i="4" l="1"/>
  <c r="U9" i="12" s="1"/>
  <c r="C13" i="16" l="1"/>
  <c r="C14" i="16" s="1"/>
</calcChain>
</file>

<file path=xl/sharedStrings.xml><?xml version="1.0" encoding="utf-8"?>
<sst xmlns="http://schemas.openxmlformats.org/spreadsheetml/2006/main" count="1023" uniqueCount="465">
  <si>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</si>
  <si>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</si>
  <si>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</si>
  <si>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</si>
  <si>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</si>
  <si>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</si>
  <si>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</si>
  <si>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</si>
  <si>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</si>
  <si>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</si>
  <si>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</si>
  <si>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</si>
  <si>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</si>
  <si>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</si>
  <si>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</si>
  <si>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</si>
  <si>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</si>
  <si>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</si>
  <si>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</si>
  <si>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</si>
  <si>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</si>
  <si>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</si>
  <si>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</si>
  <si>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</si>
  <si>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</si>
  <si>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</si>
  <si>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</si>
  <si>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</si>
  <si>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</si>
  <si>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</si>
  <si>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</si>
  <si>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</si>
  <si>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</si>
  <si>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</si>
  <si>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</si>
  <si>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</si>
  <si>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</si>
  <si>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</si>
  <si>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</si>
  <si>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</si>
  <si>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</si>
  <si>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</si>
  <si>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</si>
  <si>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</si>
  <si>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</si>
  <si>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</si>
  <si>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</si>
  <si>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</si>
  <si>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</si>
  <si>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</si>
  <si>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</si>
  <si>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</si>
  <si>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</si>
  <si>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</si>
  <si>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</si>
  <si>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</si>
  <si>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</si>
  <si>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</si>
  <si>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</si>
  <si>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</si>
  <si>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</si>
  <si>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</si>
  <si>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</si>
  <si>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</si>
  <si>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</si>
  <si>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</si>
  <si>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</si>
  <si>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</si>
  <si>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</si>
  <si>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</si>
  <si>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</si>
  <si>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</si>
  <si>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</si>
  <si>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</si>
  <si>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</si>
  <si>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</si>
  <si>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</si>
  <si>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</si>
  <si>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</si>
  <si>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</si>
  <si>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</si>
  <si>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</si>
  <si>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</si>
  <si>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</si>
  <si>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</si>
  <si>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</si>
  <si>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</si>
  <si>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</si>
  <si>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</si>
  <si>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</si>
  <si>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</si>
  <si>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</si>
  <si>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</si>
  <si>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</si>
  <si>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</si>
  <si>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</si>
  <si>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</si>
  <si>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</si>
  <si>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</si>
  <si>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</si>
  <si>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</si>
  <si>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</si>
  <si>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</si>
  <si>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</si>
  <si>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</si>
  <si>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</si>
  <si>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</si>
  <si>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</si>
  <si>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</si>
  <si>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</si>
  <si>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</si>
  <si>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</si>
  <si>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</si>
  <si>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</si>
  <si>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</si>
  <si>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</si>
  <si>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</si>
  <si>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</si>
  <si>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</si>
  <si>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</si>
  <si>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</si>
  <si>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</si>
  <si>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</si>
  <si>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</si>
  <si>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</si>
  <si>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</si>
  <si>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</si>
  <si>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</si>
  <si>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</si>
  <si>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</si>
  <si>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</si>
  <si>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</si>
  <si>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</si>
  <si>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</si>
  <si>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</si>
  <si>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</si>
  <si>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</si>
  <si>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</si>
  <si>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</si>
  <si>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</si>
  <si>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</si>
  <si>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</si>
  <si>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</si>
  <si>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</si>
  <si>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</si>
  <si>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</si>
  <si>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</si>
  <si>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</si>
  <si>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</si>
  <si>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</si>
  <si>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</si>
  <si>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</si>
  <si>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</si>
  <si>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</si>
  <si>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</si>
  <si>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</si>
  <si>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</si>
  <si>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</si>
  <si>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</si>
  <si>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</si>
  <si>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</si>
  <si>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</si>
  <si>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</si>
  <si>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</si>
  <si>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</si>
  <si>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</si>
  <si>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</si>
  <si>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</si>
  <si>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</si>
  <si>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</si>
  <si>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</si>
  <si>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</si>
  <si>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</si>
  <si>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</si>
  <si>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</si>
  <si>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</si>
  <si>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</si>
  <si>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</si>
  <si>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</si>
  <si>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</si>
  <si>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</si>
  <si>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</si>
  <si>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</si>
  <si>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</si>
  <si>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</si>
  <si>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</si>
  <si>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</si>
  <si>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</si>
  <si>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</si>
  <si>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</si>
  <si>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</si>
  <si>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</si>
  <si>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</si>
  <si>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</si>
  <si>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</si>
  <si>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</si>
  <si>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</si>
  <si>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</si>
  <si>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</si>
  <si>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</si>
  <si>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</si>
  <si>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</si>
  <si>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</si>
  <si>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</si>
  <si>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</si>
  <si>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</si>
  <si>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</si>
  <si>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</si>
  <si>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</si>
  <si>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</si>
  <si>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</si>
  <si>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</si>
  <si>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</si>
  <si>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</si>
  <si>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</si>
  <si>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</si>
  <si>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</si>
  <si>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</si>
  <si>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</si>
  <si>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</si>
  <si>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</si>
  <si>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</si>
  <si>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</si>
  <si>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</si>
  <si>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</si>
  <si>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</si>
  <si>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</si>
  <si>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</si>
  <si>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</si>
  <si>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</si>
  <si>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</si>
  <si>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</si>
  <si>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</si>
  <si>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</si>
  <si>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</si>
  <si>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</si>
  <si>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</si>
  <si>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</si>
  <si>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</si>
  <si>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</si>
  <si>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</si>
  <si>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</si>
  <si>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</si>
  <si>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</si>
  <si>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</si>
  <si>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</si>
  <si>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</si>
  <si>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</si>
  <si>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</si>
  <si>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</si>
  <si>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</si>
  <si>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</si>
  <si>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</si>
  <si>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</si>
  <si>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</si>
  <si>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</si>
  <si>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</si>
  <si>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</si>
  <si>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</si>
  <si>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</si>
  <si>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</si>
  <si>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</si>
  <si>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</si>
  <si>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</si>
  <si>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</si>
  <si>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</si>
  <si>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</si>
  <si>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</si>
  <si>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</si>
  <si>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</si>
  <si>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</si>
  <si>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</si>
  <si>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</si>
  <si>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</si>
  <si>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</si>
  <si>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</si>
  <si>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</si>
  <si>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</si>
  <si>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</si>
  <si>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</si>
  <si>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</si>
  <si>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</si>
  <si>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</si>
  <si>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</si>
  <si>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</si>
  <si>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</si>
  <si>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</si>
  <si>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</si>
  <si>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</si>
  <si>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</si>
  <si>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</si>
  <si>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</si>
  <si>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</si>
  <si>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</si>
  <si>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</si>
  <si>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</si>
  <si>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</si>
  <si>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</si>
  <si>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</si>
  <si>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</si>
  <si>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</si>
  <si>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</si>
  <si>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</si>
  <si>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</si>
  <si>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</si>
  <si>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</si>
  <si>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</si>
  <si>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</si>
  <si>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</si>
  <si>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</si>
  <si>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</si>
  <si>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</si>
  <si>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</si>
  <si>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</si>
  <si>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</si>
  <si>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</si>
  <si>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</si>
  <si>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</si>
  <si>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</si>
  <si>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</si>
  <si>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</si>
  <si>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</si>
  <si>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</si>
  <si>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</si>
  <si>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</si>
  <si>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</si>
  <si>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</si>
  <si>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</si>
  <si>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</si>
  <si>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</si>
  <si>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</si>
  <si>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</si>
  <si>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</si>
  <si>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</si>
  <si>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</si>
  <si>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</si>
  <si>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</si>
  <si>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</si>
  <si>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</si>
  <si>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</si>
  <si>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</si>
  <si>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</si>
  <si>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</si>
  <si>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</si>
  <si>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</si>
  <si>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</si>
  <si>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</si>
  <si>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</si>
  <si>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</si>
  <si>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</si>
  <si>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</si>
  <si>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</si>
  <si>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</si>
  <si>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</si>
  <si>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</si>
  <si>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</si>
  <si>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</si>
  <si>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</si>
  <si>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</si>
  <si>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</si>
  <si>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</si>
  <si>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</si>
  <si>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</si>
  <si>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</si>
  <si>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</si>
  <si>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</si>
  <si>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</si>
  <si>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</si>
  <si>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</si>
  <si>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</si>
  <si>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</si>
  <si>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</si>
  <si>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</si>
  <si>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</si>
  <si>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</si>
  <si>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</si>
  <si>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</si>
  <si>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</si>
  <si>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</si>
  <si>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</si>
  <si>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</si>
  <si>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</si>
  <si>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</si>
  <si>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</si>
  <si>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</si>
  <si>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</si>
  <si>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</si>
  <si>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</si>
  <si>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</si>
  <si>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</si>
  <si>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</si>
  <si>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</si>
  <si>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</si>
  <si>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</si>
  <si>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</si>
  <si>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</si>
  <si>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</si>
  <si>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</si>
  <si>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</si>
  <si>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</si>
  <si>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</si>
  <si>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</si>
  <si>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</si>
  <si>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</si>
  <si>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</si>
  <si>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</si>
  <si>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</si>
  <si>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</si>
  <si>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</si>
  <si>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</si>
  <si>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</si>
  <si>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</si>
  <si>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</si>
  <si>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</si>
  <si>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</si>
  <si>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</si>
  <si>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</si>
  <si>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</si>
  <si>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</si>
  <si>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</si>
  <si>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</si>
  <si>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</si>
  <si>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</si>
  <si>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</si>
  <si>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</si>
  <si>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</si>
  <si>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</si>
  <si>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</si>
  <si>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</si>
  <si>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</si>
  <si>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</si>
  <si>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</si>
  <si>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</si>
  <si>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</si>
  <si>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</si>
  <si>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</si>
  <si>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</si>
  <si>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</si>
  <si>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</si>
  <si>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</si>
  <si>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</si>
  <si>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</si>
  <si>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</si>
  <si>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</si>
  <si>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</si>
  <si>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</si>
  <si>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</si>
  <si>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</si>
  <si>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</si>
  <si>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</si>
  <si>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</si>
  <si>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</si>
  <si>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</si>
  <si>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</si>
  <si>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</si>
  <si>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</si>
  <si>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</si>
  <si>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</si>
  <si>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</si>
  <si>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15/08/2019 đến 14/09/2019</t>
    </r>
  </si>
  <si>
    <r>
      <t>BÁO CÁO TỔNG HỢP KẾT QUẢ GIẢI QUYẾT THỦ TỤC HÀNH CHÍNH
CỦA TRUNG TÂM HÀNH CHÍNH CÔNG THÀNH PHỐ CẨM PHẢ CHIA THEO CÁC LĨNH VỰC
từ ngày 15</t>
    </r>
    <r>
      <rPr>
        <b/>
        <sz val="12"/>
        <color theme="1"/>
        <rFont val="Times New Roman"/>
        <family val="1"/>
      </rPr>
      <t>/08/2019 đến 14/09/2019</t>
    </r>
  </si>
  <si>
    <r>
      <t>BÁO CÁO TỔNG HỢP KẾT QUẢ GIẢI QUYẾT THỦ TỤC HÀNH CHÍNH
CỦA TRUNG TÂM HÀNH CHÍNH CÔNG THÀNH PHỐ CẨM PHẢ CHIA THEO CÁC LĨNH VỰC
từ ngày 01</t>
    </r>
    <r>
      <rPr>
        <b/>
        <sz val="12"/>
        <color theme="1"/>
        <rFont val="Times New Roman"/>
        <family val="1"/>
      </rPr>
      <t>/01/2019 đến 14/9/2019</t>
    </r>
  </si>
  <si>
    <t>BÁO CÁO TỔNG HỢP LŨY KẾ KẾT QUẢ
GIẢI QUYẾT THỦ TỤC HÀNH CHÍNH CỦA TRUNG TÂM HÀNH CHÍNH CÔNG 
THÀNH PHỐ CẨM PHẢ VÀ BỘ PHẬN TIẾP NHẬN VÀ TRẢ KẾT QUẢ CẤP XÃ
Đến ngày 14/9/2019</t>
  </si>
  <si>
    <t>BÁO CÁO KẾT QUẢ KHẢO SÁT, LẤY Ý KIẾN ĐÁNH GIÁ SỰ HÀI LÒNG CỦA NGƯỜI DÂN TẠI TRUNG TÂM PHỤC VỤ HÀNH CHÍNH CÔNG ....
 (Tính từ ngày 15/08/2019 đến ngày 14/09/2019)</t>
  </si>
  <si>
    <t>BÁO CÁO TỔNG HỢP KẾT QUẢ KHẢO SÁT, LẤY Ý KIẾN ĐÁNH GIÁ SỰ HÀI LÒNG CỦA NGƯỜI DÂN TẠI BỘ PHẬN 
MỘT CỬA CẤP XÃ
 (Tình từ ngày 15/08/2019 đến ngày 14/09/2019)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</si>
</sst>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374">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0" fontId="22" fillId="0" borderId="7" xfId="3" applyFont="1" applyFill="1" applyBorder="1" applyAlignment="1">
      <alignment vertical="top"/>
    </xf>
    <xf numFmtId="2" fontId="14" fillId="0" borderId="0" xfId="1" applyNumberFormat="1" applyFont="1"/>
    <xf numFmtId="0" fontId="22" fillId="0" borderId="1" xfId="0" applyFont="1" applyFill="1" applyBorder="1" applyAlignment="1">
      <alignment vertical="top"/>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5" fontId="13" fillId="0" borderId="2" xfId="1" applyNumberFormat="1" applyFont="1" applyBorder="1" applyAlignment="1">
      <alignment horizontal="center" vertical="center" wrapText="1" shrinkToFit="1"/>
    </xf>
    <xf numFmtId="165" fontId="13" fillId="0" borderId="4" xfId="1" applyNumberFormat="1" applyFont="1" applyBorder="1" applyAlignment="1">
      <alignment horizontal="center" vertical="center" wrapText="1" shrinkToFi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topLeftCell="A19" zoomScaleNormal="100" workbookViewId="0">
      <selection activeCell="C19" sqref="C19"/>
    </sheetView>
  </sheetViews>
  <sheetFormatPr defaultRowHeight="15" x14ac:dyDescent="0.25"/>
  <cols>
    <col min="1" max="1" width="5.140625" customWidth="1"/>
    <col min="2" max="2" width="33.140625" customWidth="1"/>
    <col min="3" max="15" width="7.42578125" customWidth="1"/>
  </cols>
  <sheetData>
    <row r="1" spans="1:15" x14ac:dyDescent="0.25">
      <c r="A1" s="235" t="s">
        <v>371</v>
      </c>
      <c r="B1" s="235"/>
      <c r="C1" s="2"/>
      <c r="D1" s="2"/>
      <c r="E1" s="2"/>
      <c r="F1" s="2"/>
      <c r="G1" s="2"/>
      <c r="H1" s="2"/>
      <c r="I1" s="2"/>
      <c r="J1" s="2"/>
      <c r="K1" s="2"/>
      <c r="M1" s="16"/>
      <c r="N1" s="16"/>
      <c r="O1" s="31" t="s">
        <v>19</v>
      </c>
    </row>
    <row r="2" spans="1:15" x14ac:dyDescent="0.25">
      <c r="A2" s="235" t="s">
        <v>372</v>
      </c>
      <c r="B2" s="235"/>
      <c r="C2" s="64"/>
      <c r="D2" s="64"/>
      <c r="E2" s="64"/>
      <c r="F2" s="64"/>
      <c r="G2" s="64"/>
      <c r="H2" s="64"/>
      <c r="I2" s="64"/>
      <c r="J2" s="64"/>
      <c r="K2" s="64"/>
      <c r="M2" s="63"/>
      <c r="N2" s="63"/>
      <c r="O2" s="63"/>
    </row>
    <row r="3" spans="1:15" ht="42" customHeight="1" x14ac:dyDescent="0.25">
      <c r="A3" s="242" t="s">
        <v>460</v>
      </c>
      <c r="B3" s="242"/>
      <c r="C3" s="242"/>
      <c r="D3" s="242"/>
      <c r="E3" s="242"/>
      <c r="F3" s="242"/>
      <c r="G3" s="242"/>
      <c r="H3" s="242"/>
      <c r="I3" s="242"/>
      <c r="J3" s="242"/>
      <c r="K3" s="242"/>
      <c r="L3" s="242"/>
      <c r="M3" s="242"/>
      <c r="N3" s="242"/>
      <c r="O3" s="242"/>
    </row>
    <row r="4" spans="1:15" ht="7.5" customHeight="1" x14ac:dyDescent="0.25">
      <c r="C4" s="243"/>
      <c r="D4" s="243"/>
      <c r="E4" s="243"/>
      <c r="F4" s="243"/>
      <c r="G4" s="243"/>
      <c r="H4" s="243"/>
      <c r="I4" s="243"/>
      <c r="J4" s="243"/>
      <c r="K4" s="243"/>
      <c r="L4" s="243"/>
      <c r="M4" s="243"/>
    </row>
    <row r="5" spans="1:15" s="1" customFormat="1" ht="32.25" customHeight="1" x14ac:dyDescent="0.2">
      <c r="A5" s="236" t="s">
        <v>15</v>
      </c>
      <c r="B5" s="236" t="s">
        <v>184</v>
      </c>
      <c r="C5" s="229" t="s">
        <v>2</v>
      </c>
      <c r="D5" s="229"/>
      <c r="E5" s="229"/>
      <c r="F5" s="229" t="s">
        <v>13</v>
      </c>
      <c r="G5" s="229"/>
      <c r="H5" s="229"/>
      <c r="I5" s="229"/>
      <c r="J5" s="229" t="s">
        <v>3</v>
      </c>
      <c r="K5" s="229"/>
      <c r="L5" s="229"/>
      <c r="M5" s="236" t="s">
        <v>11</v>
      </c>
      <c r="N5" s="236" t="s">
        <v>12</v>
      </c>
      <c r="O5" s="236" t="s">
        <v>65</v>
      </c>
    </row>
    <row r="6" spans="1:15" s="1" customFormat="1" ht="14.25" customHeight="1" x14ac:dyDescent="0.2">
      <c r="A6" s="237"/>
      <c r="B6" s="237"/>
      <c r="C6" s="229" t="s">
        <v>4</v>
      </c>
      <c r="D6" s="233" t="s">
        <v>5</v>
      </c>
      <c r="E6" s="233"/>
      <c r="F6" s="229" t="s">
        <v>4</v>
      </c>
      <c r="G6" s="230" t="s">
        <v>5</v>
      </c>
      <c r="H6" s="231"/>
      <c r="I6" s="232"/>
      <c r="J6" s="230" t="s">
        <v>5</v>
      </c>
      <c r="K6" s="231"/>
      <c r="L6" s="232"/>
      <c r="M6" s="237"/>
      <c r="N6" s="237"/>
      <c r="O6" s="237"/>
    </row>
    <row r="7" spans="1:15" s="1" customFormat="1" ht="89.25" x14ac:dyDescent="0.2">
      <c r="A7" s="238"/>
      <c r="B7" s="238"/>
      <c r="C7" s="229"/>
      <c r="D7" s="82" t="s">
        <v>6</v>
      </c>
      <c r="E7" s="82" t="s">
        <v>7</v>
      </c>
      <c r="F7" s="229"/>
      <c r="G7" s="82" t="s">
        <v>14</v>
      </c>
      <c r="H7" s="82" t="s">
        <v>8</v>
      </c>
      <c r="I7" s="82" t="s">
        <v>9</v>
      </c>
      <c r="J7" s="204" t="s">
        <v>4</v>
      </c>
      <c r="K7" s="204" t="s">
        <v>10</v>
      </c>
      <c r="L7" s="204" t="s">
        <v>185</v>
      </c>
      <c r="M7" s="238"/>
      <c r="N7" s="238"/>
      <c r="O7" s="238"/>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x14ac:dyDescent="0.25">
      <c r="A9" s="44" t="s">
        <v>17</v>
      </c>
      <c r="B9" s="239" t="s">
        <v>45</v>
      </c>
      <c r="C9" s="240"/>
      <c r="D9" s="240"/>
      <c r="E9" s="240"/>
      <c r="F9" s="240"/>
      <c r="G9" s="240"/>
      <c r="H9" s="240"/>
      <c r="I9" s="240"/>
      <c r="J9" s="240"/>
      <c r="K9" s="240"/>
      <c r="L9" s="240"/>
      <c r="M9" s="240"/>
      <c r="N9" s="240"/>
      <c r="O9" s="241"/>
    </row>
    <row r="10" spans="1:15" x14ac:dyDescent="0.25">
      <c r="A10" s="4">
        <v>1</v>
      </c>
      <c r="B10" s="77" t="s">
        <v>377</v>
      </c>
      <c r="C10" s="5">
        <f t="shared" ref="C10:C24" si="0">F10+J10+M10</f>
        <v>3</v>
      </c>
      <c r="D10" s="75">
        <v>0</v>
      </c>
      <c r="E10" s="75">
        <v>3</v>
      </c>
      <c r="F10" s="5">
        <f>G10+H10+I10</f>
        <v>2</v>
      </c>
      <c r="G10" s="75">
        <v>2</v>
      </c>
      <c r="H10" s="75">
        <v>0</v>
      </c>
      <c r="I10" s="76">
        <v>0</v>
      </c>
      <c r="J10" s="5">
        <f t="shared" ref="J10:J24" si="1">K10+L10</f>
        <v>1</v>
      </c>
      <c r="K10" s="75">
        <v>1</v>
      </c>
      <c r="L10" s="76">
        <v>0</v>
      </c>
      <c r="M10" s="75">
        <v>0</v>
      </c>
      <c r="N10" s="75">
        <v>1</v>
      </c>
      <c r="O10" s="75">
        <v>2</v>
      </c>
    </row>
    <row r="11" spans="1:15" x14ac:dyDescent="0.25">
      <c r="A11" s="4">
        <v>2</v>
      </c>
      <c r="B11" s="77" t="s">
        <v>378</v>
      </c>
      <c r="C11" s="5">
        <f t="shared" si="0"/>
        <v>2230</v>
      </c>
      <c r="D11" s="75">
        <v>1015</v>
      </c>
      <c r="E11" s="75">
        <v>1215</v>
      </c>
      <c r="F11" s="5">
        <f t="shared" ref="F11:F24" si="2">G11+H11+I11</f>
        <v>1092</v>
      </c>
      <c r="G11" s="75">
        <v>710</v>
      </c>
      <c r="H11" s="75">
        <v>382</v>
      </c>
      <c r="I11" s="76">
        <v>0</v>
      </c>
      <c r="J11" s="5">
        <f t="shared" si="1"/>
        <v>1112</v>
      </c>
      <c r="K11" s="75">
        <v>1092</v>
      </c>
      <c r="L11" s="76">
        <v>20</v>
      </c>
      <c r="M11" s="75">
        <v>26</v>
      </c>
      <c r="N11" s="75">
        <v>165</v>
      </c>
      <c r="O11" s="75">
        <v>783</v>
      </c>
    </row>
    <row r="12" spans="1:15" x14ac:dyDescent="0.25">
      <c r="A12" s="4">
        <v>3</v>
      </c>
      <c r="B12" s="77" t="s">
        <v>379</v>
      </c>
      <c r="C12" s="5">
        <f t="shared" si="0"/>
        <v>27</v>
      </c>
      <c r="D12" s="75">
        <v>4</v>
      </c>
      <c r="E12" s="75">
        <v>23</v>
      </c>
      <c r="F12" s="5">
        <f t="shared" si="2"/>
        <v>27</v>
      </c>
      <c r="G12" s="75">
        <v>19</v>
      </c>
      <c r="H12" s="75">
        <v>8</v>
      </c>
      <c r="I12" s="76">
        <v>0</v>
      </c>
      <c r="J12" s="5">
        <f t="shared" si="1"/>
        <v>0</v>
      </c>
      <c r="K12" s="75">
        <v>0</v>
      </c>
      <c r="L12" s="76">
        <v>0</v>
      </c>
      <c r="M12" s="75">
        <v>0</v>
      </c>
      <c r="N12" s="75">
        <v>0</v>
      </c>
      <c r="O12" s="75">
        <v>1</v>
      </c>
    </row>
    <row r="13" spans="1:15" x14ac:dyDescent="0.25">
      <c r="A13" s="4">
        <v>4</v>
      </c>
      <c r="B13" s="77" t="s">
        <v>380</v>
      </c>
      <c r="C13" s="5">
        <f t="shared" si="0"/>
        <v>0</v>
      </c>
      <c r="D13" s="75"/>
      <c r="E13" s="75"/>
      <c r="F13" s="5">
        <f t="shared" si="2"/>
        <v>0</v>
      </c>
      <c r="G13" s="75"/>
      <c r="H13" s="75"/>
      <c r="I13" s="76"/>
      <c r="J13" s="5">
        <f t="shared" si="1"/>
        <v>0</v>
      </c>
      <c r="K13" s="75"/>
      <c r="L13" s="76"/>
      <c r="M13" s="75"/>
      <c r="N13" s="75"/>
      <c r="O13" s="75">
        <v>0</v>
      </c>
    </row>
    <row r="14" spans="1:15" x14ac:dyDescent="0.25">
      <c r="A14" s="4">
        <v>5</v>
      </c>
      <c r="B14" s="5" t="s">
        <v>26</v>
      </c>
      <c r="C14" s="5">
        <f t="shared" si="0"/>
        <v>49</v>
      </c>
      <c r="D14" s="75">
        <v>25</v>
      </c>
      <c r="E14" s="75">
        <v>24</v>
      </c>
      <c r="F14" s="5">
        <f t="shared" si="2"/>
        <v>49</v>
      </c>
      <c r="G14" s="75">
        <v>49</v>
      </c>
      <c r="H14" s="75">
        <v>0</v>
      </c>
      <c r="I14" s="76">
        <v>0</v>
      </c>
      <c r="J14" s="5">
        <f t="shared" si="1"/>
        <v>0</v>
      </c>
      <c r="K14" s="75">
        <v>0</v>
      </c>
      <c r="L14" s="76">
        <v>0</v>
      </c>
      <c r="M14" s="75">
        <v>0</v>
      </c>
      <c r="N14" s="75">
        <v>0</v>
      </c>
      <c r="O14" s="75">
        <v>0</v>
      </c>
    </row>
    <row r="15" spans="1:15" x14ac:dyDescent="0.25">
      <c r="A15" s="4">
        <v>6</v>
      </c>
      <c r="B15" s="5" t="s">
        <v>453</v>
      </c>
      <c r="C15" s="5">
        <f t="shared" si="0"/>
        <v>31</v>
      </c>
      <c r="D15" s="75">
        <v>8</v>
      </c>
      <c r="E15" s="75">
        <v>23</v>
      </c>
      <c r="F15" s="5">
        <f t="shared" si="2"/>
        <v>17</v>
      </c>
      <c r="G15" s="75">
        <v>17</v>
      </c>
      <c r="H15" s="75">
        <v>0</v>
      </c>
      <c r="I15" s="76">
        <v>0</v>
      </c>
      <c r="J15" s="5">
        <f t="shared" si="1"/>
        <v>14</v>
      </c>
      <c r="K15" s="75">
        <v>14</v>
      </c>
      <c r="L15" s="76">
        <v>0</v>
      </c>
      <c r="M15" s="75">
        <v>0</v>
      </c>
      <c r="N15" s="75">
        <v>0</v>
      </c>
      <c r="O15" s="75">
        <v>0</v>
      </c>
    </row>
    <row r="16" spans="1:15" x14ac:dyDescent="0.25">
      <c r="A16" s="4">
        <v>7</v>
      </c>
      <c r="B16" s="77" t="s">
        <v>24</v>
      </c>
      <c r="C16" s="5">
        <f t="shared" si="0"/>
        <v>6</v>
      </c>
      <c r="D16" s="75">
        <v>0</v>
      </c>
      <c r="E16" s="75">
        <v>6</v>
      </c>
      <c r="F16" s="5">
        <f t="shared" si="2"/>
        <v>6</v>
      </c>
      <c r="G16" s="75">
        <v>6</v>
      </c>
      <c r="H16" s="75">
        <v>0</v>
      </c>
      <c r="I16" s="76">
        <v>0</v>
      </c>
      <c r="J16" s="5">
        <f t="shared" si="1"/>
        <v>0</v>
      </c>
      <c r="K16" s="75">
        <v>0</v>
      </c>
      <c r="L16" s="76">
        <v>0</v>
      </c>
      <c r="M16" s="75">
        <v>0</v>
      </c>
      <c r="N16" s="75">
        <v>0</v>
      </c>
      <c r="O16" s="75">
        <v>6</v>
      </c>
    </row>
    <row r="17" spans="1:15" x14ac:dyDescent="0.25">
      <c r="A17" s="4">
        <v>8</v>
      </c>
      <c r="B17" s="46" t="s">
        <v>31</v>
      </c>
      <c r="C17" s="5">
        <f t="shared" si="0"/>
        <v>0</v>
      </c>
      <c r="D17" s="75"/>
      <c r="E17" s="75"/>
      <c r="F17" s="5">
        <f t="shared" si="2"/>
        <v>0</v>
      </c>
      <c r="G17" s="75"/>
      <c r="H17" s="75"/>
      <c r="I17" s="76"/>
      <c r="J17" s="5">
        <f t="shared" si="1"/>
        <v>0</v>
      </c>
      <c r="K17" s="75"/>
      <c r="L17" s="76"/>
      <c r="M17" s="75"/>
      <c r="N17" s="75"/>
      <c r="O17" s="75">
        <v>0</v>
      </c>
    </row>
    <row r="18" spans="1:15" x14ac:dyDescent="0.25">
      <c r="A18" s="4">
        <v>9</v>
      </c>
      <c r="B18" s="46" t="s">
        <v>451</v>
      </c>
      <c r="C18" s="5">
        <f t="shared" si="0"/>
        <v>4</v>
      </c>
      <c r="D18" s="75">
        <v>0</v>
      </c>
      <c r="E18" s="75">
        <v>4</v>
      </c>
      <c r="F18" s="5">
        <f t="shared" si="2"/>
        <v>4</v>
      </c>
      <c r="G18" s="75">
        <v>4</v>
      </c>
      <c r="H18" s="75">
        <v>0</v>
      </c>
      <c r="I18" s="76">
        <v>0</v>
      </c>
      <c r="J18" s="5">
        <f t="shared" si="1"/>
        <v>0</v>
      </c>
      <c r="K18" s="75">
        <v>0</v>
      </c>
      <c r="L18" s="76">
        <v>0</v>
      </c>
      <c r="M18" s="75">
        <v>0</v>
      </c>
      <c r="N18" s="75">
        <v>0</v>
      </c>
      <c r="O18" s="75">
        <v>1</v>
      </c>
    </row>
    <row r="19" spans="1:15" x14ac:dyDescent="0.25">
      <c r="A19" s="4">
        <v>10</v>
      </c>
      <c r="B19" s="77" t="s">
        <v>381</v>
      </c>
      <c r="C19" s="5">
        <f t="shared" si="0"/>
        <v>76</v>
      </c>
      <c r="D19" s="75">
        <v>3</v>
      </c>
      <c r="E19" s="75">
        <v>73</v>
      </c>
      <c r="F19" s="5">
        <f t="shared" si="2"/>
        <v>76</v>
      </c>
      <c r="G19" s="75">
        <v>67</v>
      </c>
      <c r="H19" s="75">
        <v>9</v>
      </c>
      <c r="I19" s="76">
        <v>0</v>
      </c>
      <c r="J19" s="5">
        <f t="shared" si="1"/>
        <v>0</v>
      </c>
      <c r="K19" s="75">
        <v>0</v>
      </c>
      <c r="L19" s="76">
        <v>0</v>
      </c>
      <c r="M19" s="75">
        <v>0</v>
      </c>
      <c r="N19" s="75">
        <v>0</v>
      </c>
      <c r="O19" s="75">
        <v>73</v>
      </c>
    </row>
    <row r="20" spans="1:15" x14ac:dyDescent="0.25">
      <c r="A20" s="4">
        <v>11</v>
      </c>
      <c r="B20" s="46" t="s">
        <v>22</v>
      </c>
      <c r="C20" s="5">
        <f t="shared" si="0"/>
        <v>2</v>
      </c>
      <c r="D20" s="75">
        <v>1</v>
      </c>
      <c r="E20" s="75">
        <v>1</v>
      </c>
      <c r="F20" s="5">
        <f t="shared" si="2"/>
        <v>1</v>
      </c>
      <c r="G20" s="75">
        <v>0</v>
      </c>
      <c r="H20" s="75">
        <v>1</v>
      </c>
      <c r="I20" s="76">
        <v>0</v>
      </c>
      <c r="J20" s="5">
        <f t="shared" si="1"/>
        <v>1</v>
      </c>
      <c r="K20" s="75">
        <v>1</v>
      </c>
      <c r="L20" s="76">
        <v>0</v>
      </c>
      <c r="M20" s="75">
        <v>0</v>
      </c>
      <c r="N20" s="75">
        <v>0</v>
      </c>
      <c r="O20" s="75">
        <v>0</v>
      </c>
    </row>
    <row r="21" spans="1:15" x14ac:dyDescent="0.25">
      <c r="A21" s="4">
        <v>12</v>
      </c>
      <c r="B21" s="77" t="s">
        <v>28</v>
      </c>
      <c r="C21" s="5">
        <f t="shared" si="0"/>
        <v>237</v>
      </c>
      <c r="D21" s="75">
        <v>3</v>
      </c>
      <c r="E21" s="75">
        <v>234</v>
      </c>
      <c r="F21" s="5">
        <f t="shared" si="2"/>
        <v>228</v>
      </c>
      <c r="G21" s="75">
        <v>180</v>
      </c>
      <c r="H21" s="75">
        <v>48</v>
      </c>
      <c r="I21" s="76">
        <v>0</v>
      </c>
      <c r="J21" s="5">
        <f t="shared" si="1"/>
        <v>9</v>
      </c>
      <c r="K21" s="75">
        <v>9</v>
      </c>
      <c r="L21" s="76">
        <v>0</v>
      </c>
      <c r="M21" s="75">
        <v>0</v>
      </c>
      <c r="N21" s="75">
        <v>0</v>
      </c>
      <c r="O21" s="75">
        <v>21</v>
      </c>
    </row>
    <row r="22" spans="1:15" x14ac:dyDescent="0.25">
      <c r="A22" s="4">
        <v>13</v>
      </c>
      <c r="B22" s="77" t="s">
        <v>382</v>
      </c>
      <c r="C22" s="5">
        <f t="shared" si="0"/>
        <v>7</v>
      </c>
      <c r="D22" s="75">
        <v>2</v>
      </c>
      <c r="E22" s="75">
        <v>5</v>
      </c>
      <c r="F22" s="5">
        <f t="shared" si="2"/>
        <v>4</v>
      </c>
      <c r="G22" s="75">
        <v>1</v>
      </c>
      <c r="H22" s="75">
        <v>3</v>
      </c>
      <c r="I22" s="76">
        <v>0</v>
      </c>
      <c r="J22" s="5">
        <f t="shared" si="1"/>
        <v>1</v>
      </c>
      <c r="K22" s="75">
        <v>1</v>
      </c>
      <c r="L22" s="76">
        <v>0</v>
      </c>
      <c r="M22" s="75">
        <v>2</v>
      </c>
      <c r="N22" s="75">
        <v>0</v>
      </c>
      <c r="O22" s="75">
        <v>4</v>
      </c>
    </row>
    <row r="23" spans="1:15" x14ac:dyDescent="0.25">
      <c r="A23" s="4">
        <v>14</v>
      </c>
      <c r="B23" s="77" t="s">
        <v>29</v>
      </c>
      <c r="C23" s="5">
        <f t="shared" si="0"/>
        <v>86</v>
      </c>
      <c r="D23" s="75">
        <v>24</v>
      </c>
      <c r="E23" s="75">
        <v>62</v>
      </c>
      <c r="F23" s="5">
        <f t="shared" si="2"/>
        <v>54</v>
      </c>
      <c r="G23" s="75">
        <v>42</v>
      </c>
      <c r="H23" s="75">
        <v>12</v>
      </c>
      <c r="I23" s="76">
        <v>0</v>
      </c>
      <c r="J23" s="5">
        <f t="shared" si="1"/>
        <v>23</v>
      </c>
      <c r="K23" s="75">
        <v>23</v>
      </c>
      <c r="L23" s="76">
        <v>0</v>
      </c>
      <c r="M23" s="75">
        <v>9</v>
      </c>
      <c r="N23" s="75">
        <v>0</v>
      </c>
      <c r="O23" s="75">
        <v>35</v>
      </c>
    </row>
    <row r="24" spans="1:15" x14ac:dyDescent="0.25">
      <c r="A24" s="4">
        <v>15</v>
      </c>
      <c r="B24" s="77" t="s">
        <v>30</v>
      </c>
      <c r="C24" s="5">
        <f t="shared" si="0"/>
        <v>4</v>
      </c>
      <c r="D24" s="75">
        <v>1</v>
      </c>
      <c r="E24" s="75">
        <v>3</v>
      </c>
      <c r="F24" s="5">
        <f t="shared" si="2"/>
        <v>3</v>
      </c>
      <c r="G24" s="75">
        <v>3</v>
      </c>
      <c r="H24" s="75">
        <v>0</v>
      </c>
      <c r="I24" s="76">
        <v>0</v>
      </c>
      <c r="J24" s="5">
        <f t="shared" si="1"/>
        <v>1</v>
      </c>
      <c r="K24" s="75">
        <v>1</v>
      </c>
      <c r="L24" s="76">
        <v>0</v>
      </c>
      <c r="M24" s="75">
        <v>0</v>
      </c>
      <c r="N24" s="75">
        <v>0</v>
      </c>
      <c r="O24" s="75">
        <v>3</v>
      </c>
    </row>
    <row r="25" spans="1:15" x14ac:dyDescent="0.25">
      <c r="A25" s="4"/>
      <c r="B25" s="118" t="s">
        <v>407</v>
      </c>
      <c r="C25" s="8">
        <f>SUM(C10:C24)</f>
        <v>2762</v>
      </c>
      <c r="D25" s="8">
        <f t="shared" ref="D25:O25" si="3">SUM(D10:D24)</f>
        <v>1086</v>
      </c>
      <c r="E25" s="8">
        <f t="shared" si="3"/>
        <v>1676</v>
      </c>
      <c r="F25" s="8">
        <f t="shared" si="3"/>
        <v>1563</v>
      </c>
      <c r="G25" s="8">
        <f t="shared" si="3"/>
        <v>1100</v>
      </c>
      <c r="H25" s="8">
        <f t="shared" si="3"/>
        <v>463</v>
      </c>
      <c r="I25" s="8">
        <f t="shared" si="3"/>
        <v>0</v>
      </c>
      <c r="J25" s="8">
        <f t="shared" si="3"/>
        <v>1162</v>
      </c>
      <c r="K25" s="8">
        <f t="shared" si="3"/>
        <v>1142</v>
      </c>
      <c r="L25" s="8">
        <f t="shared" si="3"/>
        <v>20</v>
      </c>
      <c r="M25" s="8">
        <f t="shared" si="3"/>
        <v>37</v>
      </c>
      <c r="N25" s="8">
        <f t="shared" si="3"/>
        <v>166</v>
      </c>
      <c r="O25" s="8">
        <f t="shared" si="3"/>
        <v>929</v>
      </c>
    </row>
    <row r="26" spans="1:15" x14ac:dyDescent="0.25">
      <c r="A26" s="44" t="s">
        <v>18</v>
      </c>
      <c r="B26" s="239" t="s">
        <v>42</v>
      </c>
      <c r="C26" s="240"/>
      <c r="D26" s="240"/>
      <c r="E26" s="240"/>
      <c r="F26" s="240"/>
      <c r="G26" s="240"/>
      <c r="H26" s="240"/>
      <c r="I26" s="240"/>
      <c r="J26" s="240"/>
      <c r="K26" s="240"/>
      <c r="L26" s="240"/>
      <c r="M26" s="240"/>
      <c r="N26" s="240"/>
      <c r="O26" s="241"/>
    </row>
    <row r="27" spans="1:15" x14ac:dyDescent="0.25">
      <c r="A27" s="6">
        <v>1</v>
      </c>
      <c r="B27" s="5" t="s">
        <v>405</v>
      </c>
      <c r="C27" s="5">
        <f>F27+J27+M27</f>
        <v>472</v>
      </c>
      <c r="D27" s="75">
        <v>6</v>
      </c>
      <c r="E27" s="75">
        <v>466</v>
      </c>
      <c r="F27" s="5">
        <f>G27+H27+I27</f>
        <v>435</v>
      </c>
      <c r="G27" s="75">
        <v>430</v>
      </c>
      <c r="H27" s="75">
        <v>5</v>
      </c>
      <c r="I27" s="76">
        <v>0</v>
      </c>
      <c r="J27" s="5">
        <f t="shared" ref="J27:J33" si="4">K27+L27</f>
        <v>37</v>
      </c>
      <c r="K27" s="75">
        <v>37</v>
      </c>
      <c r="L27" s="76">
        <v>0</v>
      </c>
      <c r="M27" s="75">
        <v>0</v>
      </c>
      <c r="N27" s="75">
        <v>0</v>
      </c>
      <c r="O27" s="75">
        <v>0</v>
      </c>
    </row>
    <row r="28" spans="1:15" x14ac:dyDescent="0.25">
      <c r="A28" s="6">
        <v>2</v>
      </c>
      <c r="B28" s="5" t="s">
        <v>404</v>
      </c>
      <c r="C28" s="5">
        <f t="shared" ref="C28:C33" si="5">F28+J28+M28</f>
        <v>0</v>
      </c>
      <c r="D28" s="75"/>
      <c r="E28" s="75"/>
      <c r="F28" s="5">
        <f t="shared" ref="F28:F33" si="6">G28+H28+I28</f>
        <v>0</v>
      </c>
      <c r="G28" s="75"/>
      <c r="H28" s="75"/>
      <c r="I28" s="76"/>
      <c r="J28" s="5">
        <f t="shared" si="4"/>
        <v>0</v>
      </c>
      <c r="K28" s="75"/>
      <c r="L28" s="76"/>
      <c r="M28" s="75"/>
      <c r="N28" s="75"/>
      <c r="O28" s="75"/>
    </row>
    <row r="29" spans="1:15" x14ac:dyDescent="0.25">
      <c r="A29" s="6">
        <v>3</v>
      </c>
      <c r="B29" s="5" t="s">
        <v>34</v>
      </c>
      <c r="C29" s="5">
        <f t="shared" si="5"/>
        <v>1708</v>
      </c>
      <c r="D29" s="75">
        <v>138</v>
      </c>
      <c r="E29" s="75">
        <v>1570</v>
      </c>
      <c r="F29" s="5">
        <f t="shared" si="6"/>
        <v>1568</v>
      </c>
      <c r="G29" s="83">
        <v>0</v>
      </c>
      <c r="H29" s="83">
        <v>1568</v>
      </c>
      <c r="I29" s="84">
        <v>0</v>
      </c>
      <c r="J29" s="5">
        <f t="shared" si="4"/>
        <v>140</v>
      </c>
      <c r="K29" s="83">
        <v>140</v>
      </c>
      <c r="L29" s="84">
        <v>0</v>
      </c>
      <c r="M29" s="83">
        <v>0</v>
      </c>
      <c r="N29" s="83">
        <v>0</v>
      </c>
      <c r="O29" s="83">
        <v>688</v>
      </c>
    </row>
    <row r="30" spans="1:15" x14ac:dyDescent="0.25">
      <c r="A30" s="6">
        <v>5</v>
      </c>
      <c r="B30" s="5" t="s">
        <v>35</v>
      </c>
      <c r="C30" s="5">
        <f t="shared" si="5"/>
        <v>101</v>
      </c>
      <c r="D30" s="75">
        <v>0</v>
      </c>
      <c r="E30" s="75">
        <v>101</v>
      </c>
      <c r="F30" s="5">
        <f t="shared" si="6"/>
        <v>101</v>
      </c>
      <c r="G30" s="75">
        <v>101</v>
      </c>
      <c r="H30" s="75">
        <v>0</v>
      </c>
      <c r="I30" s="76">
        <v>0</v>
      </c>
      <c r="J30" s="5">
        <f t="shared" si="4"/>
        <v>0</v>
      </c>
      <c r="K30" s="75">
        <v>0</v>
      </c>
      <c r="L30" s="76">
        <v>0</v>
      </c>
      <c r="M30" s="75">
        <v>0</v>
      </c>
      <c r="N30" s="75">
        <v>0</v>
      </c>
      <c r="O30" s="75">
        <v>0</v>
      </c>
    </row>
    <row r="31" spans="1:15" x14ac:dyDescent="0.25">
      <c r="A31" s="6">
        <v>6</v>
      </c>
      <c r="B31" s="5" t="s">
        <v>36</v>
      </c>
      <c r="C31" s="5">
        <f t="shared" si="5"/>
        <v>158</v>
      </c>
      <c r="D31" s="224">
        <v>9</v>
      </c>
      <c r="E31" s="224">
        <v>149</v>
      </c>
      <c r="F31" s="5">
        <f t="shared" si="6"/>
        <v>145</v>
      </c>
      <c r="G31" s="207">
        <v>137</v>
      </c>
      <c r="H31" s="207">
        <v>8</v>
      </c>
      <c r="I31" s="206">
        <v>0</v>
      </c>
      <c r="J31" s="5">
        <f t="shared" si="4"/>
        <v>13</v>
      </c>
      <c r="K31" s="209">
        <v>13</v>
      </c>
      <c r="L31" s="208">
        <v>0</v>
      </c>
      <c r="M31" s="209">
        <v>0</v>
      </c>
      <c r="N31" s="75">
        <v>8</v>
      </c>
      <c r="O31" s="75">
        <v>15</v>
      </c>
    </row>
    <row r="32" spans="1:15" x14ac:dyDescent="0.25">
      <c r="A32" s="6">
        <v>7</v>
      </c>
      <c r="B32" s="5" t="s">
        <v>37</v>
      </c>
      <c r="C32" s="5">
        <f t="shared" si="5"/>
        <v>85</v>
      </c>
      <c r="D32" s="220">
        <v>7</v>
      </c>
      <c r="E32" s="220">
        <v>78</v>
      </c>
      <c r="F32" s="5">
        <f t="shared" si="6"/>
        <v>74</v>
      </c>
      <c r="G32" s="222">
        <v>74</v>
      </c>
      <c r="H32" s="222">
        <v>0</v>
      </c>
      <c r="I32" s="221">
        <v>0</v>
      </c>
      <c r="J32" s="5">
        <f t="shared" si="4"/>
        <v>11</v>
      </c>
      <c r="K32" s="224">
        <v>11</v>
      </c>
      <c r="L32" s="223">
        <v>0</v>
      </c>
      <c r="M32" s="224">
        <v>0</v>
      </c>
      <c r="N32" s="75">
        <v>0</v>
      </c>
      <c r="O32" s="75">
        <v>0</v>
      </c>
    </row>
    <row r="33" spans="1:15" x14ac:dyDescent="0.25">
      <c r="A33" s="6">
        <v>8</v>
      </c>
      <c r="B33" s="5" t="s">
        <v>455</v>
      </c>
      <c r="C33" s="5">
        <f t="shared" si="5"/>
        <v>1809</v>
      </c>
      <c r="D33" s="75">
        <v>605</v>
      </c>
      <c r="E33" s="75">
        <v>1204</v>
      </c>
      <c r="F33" s="5">
        <f t="shared" si="6"/>
        <v>1253</v>
      </c>
      <c r="G33" s="75"/>
      <c r="H33" s="75">
        <v>1253</v>
      </c>
      <c r="I33" s="76">
        <v>0</v>
      </c>
      <c r="J33" s="5">
        <f t="shared" si="4"/>
        <v>556</v>
      </c>
      <c r="K33" s="75">
        <v>556</v>
      </c>
      <c r="L33" s="76">
        <v>0</v>
      </c>
      <c r="M33" s="75">
        <v>0</v>
      </c>
      <c r="N33" s="75">
        <v>5</v>
      </c>
      <c r="O33" s="75">
        <v>0</v>
      </c>
    </row>
    <row r="34" spans="1:15" x14ac:dyDescent="0.25">
      <c r="A34" s="6"/>
      <c r="B34" s="8" t="s">
        <v>406</v>
      </c>
      <c r="C34" s="8">
        <f>SUM(C27:C33)</f>
        <v>4333</v>
      </c>
      <c r="D34" s="8">
        <f t="shared" ref="D34:E34" si="7">SUM(D27:D33)</f>
        <v>765</v>
      </c>
      <c r="E34" s="8">
        <f t="shared" si="7"/>
        <v>3568</v>
      </c>
      <c r="F34" s="8">
        <f t="shared" ref="F34:O34" si="8">SUM(F27:F33)</f>
        <v>3576</v>
      </c>
      <c r="G34" s="8">
        <f t="shared" si="8"/>
        <v>742</v>
      </c>
      <c r="H34" s="8">
        <f t="shared" si="8"/>
        <v>2834</v>
      </c>
      <c r="I34" s="8">
        <f t="shared" si="8"/>
        <v>0</v>
      </c>
      <c r="J34" s="8">
        <f t="shared" si="8"/>
        <v>757</v>
      </c>
      <c r="K34" s="8">
        <f t="shared" si="8"/>
        <v>757</v>
      </c>
      <c r="L34" s="8">
        <f t="shared" si="8"/>
        <v>0</v>
      </c>
      <c r="M34" s="8">
        <f t="shared" si="8"/>
        <v>0</v>
      </c>
      <c r="N34" s="8">
        <f t="shared" si="8"/>
        <v>13</v>
      </c>
      <c r="O34" s="8">
        <f t="shared" si="8"/>
        <v>703</v>
      </c>
    </row>
    <row r="35" spans="1:15" x14ac:dyDescent="0.25">
      <c r="A35" s="5"/>
      <c r="B35" s="45" t="s">
        <v>38</v>
      </c>
      <c r="C35" s="8">
        <f t="shared" ref="C35:O35" si="9">C34+C25</f>
        <v>7095</v>
      </c>
      <c r="D35" s="8">
        <f t="shared" si="9"/>
        <v>1851</v>
      </c>
      <c r="E35" s="8">
        <f t="shared" si="9"/>
        <v>5244</v>
      </c>
      <c r="F35" s="8">
        <f t="shared" si="9"/>
        <v>5139</v>
      </c>
      <c r="G35" s="8">
        <f t="shared" si="9"/>
        <v>1842</v>
      </c>
      <c r="H35" s="8">
        <f t="shared" si="9"/>
        <v>3297</v>
      </c>
      <c r="I35" s="8">
        <f t="shared" si="9"/>
        <v>0</v>
      </c>
      <c r="J35" s="8">
        <f t="shared" si="9"/>
        <v>1919</v>
      </c>
      <c r="K35" s="8">
        <f t="shared" si="9"/>
        <v>1899</v>
      </c>
      <c r="L35" s="8">
        <f t="shared" si="9"/>
        <v>20</v>
      </c>
      <c r="M35" s="8">
        <f t="shared" si="9"/>
        <v>37</v>
      </c>
      <c r="N35" s="8">
        <f t="shared" si="9"/>
        <v>179</v>
      </c>
      <c r="O35" s="8">
        <f t="shared" si="9"/>
        <v>1632</v>
      </c>
    </row>
    <row r="37" spans="1:15" ht="18.75" x14ac:dyDescent="0.3">
      <c r="J37" s="234" t="s">
        <v>373</v>
      </c>
      <c r="K37" s="234"/>
      <c r="L37" s="234"/>
      <c r="M37" s="234"/>
    </row>
    <row r="43" spans="1:15" ht="18.75" x14ac:dyDescent="0.3">
      <c r="J43" s="234" t="s">
        <v>399</v>
      </c>
      <c r="K43" s="234"/>
      <c r="L43" s="234"/>
      <c r="M43" s="234"/>
    </row>
    <row r="47" spans="1:15" x14ac:dyDescent="0.25">
      <c r="G47">
        <f>G35+H35</f>
        <v>5139</v>
      </c>
    </row>
    <row r="48" spans="1:15" x14ac:dyDescent="0.25">
      <c r="G48">
        <f>G47/F35*100</f>
        <v>100</v>
      </c>
    </row>
  </sheetData>
  <mergeCells count="21">
    <mergeCell ref="J37:M37"/>
    <mergeCell ref="J43:M43"/>
    <mergeCell ref="A1:B1"/>
    <mergeCell ref="A2:B2"/>
    <mergeCell ref="N5:N7"/>
    <mergeCell ref="B9:O9"/>
    <mergeCell ref="B26:O26"/>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15" t="s">
        <v>71</v>
      </c>
      <c r="B3" s="315"/>
      <c r="C3" s="315"/>
      <c r="D3" s="315"/>
      <c r="E3" s="315"/>
      <c r="F3" s="315"/>
      <c r="G3" s="315"/>
    </row>
    <row r="4" spans="1:11" ht="15" customHeight="1" x14ac:dyDescent="0.25">
      <c r="A4" s="315" t="s">
        <v>120</v>
      </c>
      <c r="B4" s="315"/>
      <c r="C4" s="315"/>
      <c r="D4" s="315"/>
      <c r="E4" s="315"/>
      <c r="F4" s="315"/>
      <c r="G4" s="315"/>
      <c r="H4" s="315"/>
      <c r="I4" s="32"/>
      <c r="J4" s="32"/>
      <c r="K4" s="32"/>
    </row>
    <row r="5" spans="1:11" ht="69" customHeight="1" x14ac:dyDescent="0.25">
      <c r="A5" s="242" t="s">
        <v>112</v>
      </c>
      <c r="B5" s="242"/>
      <c r="C5" s="242"/>
      <c r="D5" s="242"/>
      <c r="E5" s="242"/>
      <c r="F5" s="242"/>
      <c r="G5" s="242"/>
      <c r="H5" s="242"/>
      <c r="I5" s="242"/>
    </row>
    <row r="7" spans="1:11" ht="36.75" customHeight="1" x14ac:dyDescent="0.25">
      <c r="A7" s="310" t="s">
        <v>15</v>
      </c>
      <c r="B7" s="310" t="s">
        <v>103</v>
      </c>
      <c r="C7" s="310" t="s">
        <v>111</v>
      </c>
      <c r="D7" s="310" t="s">
        <v>106</v>
      </c>
      <c r="E7" s="317" t="s">
        <v>110</v>
      </c>
      <c r="F7" s="318"/>
      <c r="G7" s="318"/>
      <c r="H7" s="319"/>
      <c r="I7" s="320" t="s">
        <v>58</v>
      </c>
    </row>
    <row r="8" spans="1:11" ht="91.5" customHeight="1" x14ac:dyDescent="0.25">
      <c r="A8" s="310"/>
      <c r="B8" s="310"/>
      <c r="C8" s="310"/>
      <c r="D8" s="310"/>
      <c r="E8" s="27" t="s">
        <v>107</v>
      </c>
      <c r="F8" s="27" t="s">
        <v>108</v>
      </c>
      <c r="G8" s="27" t="s">
        <v>109</v>
      </c>
      <c r="H8" s="27" t="s">
        <v>113</v>
      </c>
      <c r="I8" s="320"/>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16"/>
      <c r="C46" s="316"/>
      <c r="D46" s="316"/>
      <c r="E46" s="316"/>
      <c r="F46" s="316"/>
      <c r="G46" s="316"/>
      <c r="H46" s="316"/>
      <c r="I46" s="316"/>
    </row>
    <row r="47" spans="1:9" ht="62.25" customHeight="1" x14ac:dyDescent="0.25">
      <c r="B47" s="315" t="s">
        <v>125</v>
      </c>
      <c r="C47" s="321"/>
      <c r="D47" s="321"/>
      <c r="E47" s="321"/>
      <c r="F47" s="321"/>
      <c r="G47" s="321"/>
      <c r="H47" s="321"/>
      <c r="I47" s="321"/>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15" t="s">
        <v>71</v>
      </c>
      <c r="B3" s="315"/>
      <c r="C3" s="315"/>
      <c r="D3" s="315"/>
      <c r="E3" s="315"/>
      <c r="F3" s="315"/>
      <c r="G3" s="315"/>
      <c r="H3" s="323"/>
      <c r="I3" s="323"/>
      <c r="J3" s="2"/>
      <c r="K3" s="2"/>
      <c r="L3" s="1"/>
    </row>
    <row r="4" spans="1:15" ht="15" customHeight="1" x14ac:dyDescent="0.25">
      <c r="A4" s="315" t="s">
        <v>120</v>
      </c>
      <c r="B4" s="315"/>
      <c r="C4" s="315"/>
      <c r="D4" s="315"/>
      <c r="E4" s="315"/>
      <c r="F4" s="315"/>
      <c r="G4" s="315"/>
      <c r="H4" s="315"/>
      <c r="I4" s="315"/>
      <c r="J4" s="315"/>
      <c r="K4" s="315"/>
      <c r="L4" s="315"/>
      <c r="M4" s="315"/>
    </row>
    <row r="5" spans="1:15" ht="68.25" customHeight="1" x14ac:dyDescent="0.25">
      <c r="A5" s="242" t="s">
        <v>188</v>
      </c>
      <c r="B5" s="242"/>
      <c r="C5" s="242"/>
      <c r="D5" s="242"/>
      <c r="E5" s="242"/>
      <c r="F5" s="242"/>
      <c r="G5" s="242"/>
      <c r="H5" s="242"/>
      <c r="I5" s="242"/>
      <c r="J5" s="242"/>
      <c r="K5" s="242"/>
      <c r="L5" s="242"/>
      <c r="M5" s="242"/>
      <c r="N5" s="242"/>
      <c r="O5" s="242"/>
    </row>
    <row r="6" spans="1:15" ht="6.75" customHeight="1" x14ac:dyDescent="0.25">
      <c r="C6" s="243"/>
      <c r="D6" s="243"/>
      <c r="E6" s="243"/>
      <c r="F6" s="243"/>
      <c r="G6" s="243"/>
      <c r="H6" s="243"/>
      <c r="I6" s="243"/>
      <c r="J6" s="243"/>
      <c r="K6" s="243"/>
      <c r="L6" s="243"/>
      <c r="M6" s="243"/>
    </row>
    <row r="7" spans="1:15" s="1" customFormat="1" ht="30.75" customHeight="1" x14ac:dyDescent="0.2">
      <c r="A7" s="246" t="s">
        <v>15</v>
      </c>
      <c r="B7" s="246" t="s">
        <v>16</v>
      </c>
      <c r="C7" s="310" t="s">
        <v>2</v>
      </c>
      <c r="D7" s="310"/>
      <c r="E7" s="310"/>
      <c r="F7" s="310" t="s">
        <v>13</v>
      </c>
      <c r="G7" s="310"/>
      <c r="H7" s="310"/>
      <c r="I7" s="310"/>
      <c r="J7" s="310" t="s">
        <v>3</v>
      </c>
      <c r="K7" s="310"/>
      <c r="L7" s="310"/>
      <c r="M7" s="246" t="s">
        <v>11</v>
      </c>
      <c r="N7" s="246" t="s">
        <v>12</v>
      </c>
      <c r="O7" s="246" t="s">
        <v>65</v>
      </c>
    </row>
    <row r="8" spans="1:15" s="1" customFormat="1" ht="21.75" customHeight="1" x14ac:dyDescent="0.2">
      <c r="A8" s="247"/>
      <c r="B8" s="247"/>
      <c r="C8" s="310" t="s">
        <v>4</v>
      </c>
      <c r="D8" s="311" t="s">
        <v>5</v>
      </c>
      <c r="E8" s="311"/>
      <c r="F8" s="310" t="s">
        <v>4</v>
      </c>
      <c r="G8" s="312" t="s">
        <v>5</v>
      </c>
      <c r="H8" s="313"/>
      <c r="I8" s="314"/>
      <c r="J8" s="310" t="s">
        <v>4</v>
      </c>
      <c r="K8" s="311" t="s">
        <v>5</v>
      </c>
      <c r="L8" s="311"/>
      <c r="M8" s="247"/>
      <c r="N8" s="247"/>
      <c r="O8" s="247"/>
    </row>
    <row r="9" spans="1:15" s="1" customFormat="1" ht="114" x14ac:dyDescent="0.2">
      <c r="A9" s="248"/>
      <c r="B9" s="248"/>
      <c r="C9" s="310"/>
      <c r="D9" s="17" t="s">
        <v>6</v>
      </c>
      <c r="E9" s="17" t="s">
        <v>7</v>
      </c>
      <c r="F9" s="310"/>
      <c r="G9" s="17" t="s">
        <v>14</v>
      </c>
      <c r="H9" s="17" t="s">
        <v>8</v>
      </c>
      <c r="I9" s="17" t="s">
        <v>9</v>
      </c>
      <c r="J9" s="310"/>
      <c r="K9" s="17" t="s">
        <v>10</v>
      </c>
      <c r="L9" s="44" t="s">
        <v>185</v>
      </c>
      <c r="M9" s="248"/>
      <c r="N9" s="248"/>
      <c r="O9" s="248"/>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22" t="s">
        <v>62</v>
      </c>
      <c r="C34" s="322"/>
      <c r="D34" s="322"/>
      <c r="E34" s="322"/>
      <c r="F34" s="322"/>
      <c r="G34" s="322"/>
      <c r="H34" s="322"/>
      <c r="I34" s="322"/>
      <c r="J34" s="322"/>
      <c r="K34" s="322"/>
      <c r="L34" s="322"/>
      <c r="M34" s="322"/>
    </row>
  </sheetData>
  <mergeCells count="19">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 ref="B34:M34"/>
    <mergeCell ref="J8:J9"/>
    <mergeCell ref="K8:L8"/>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44" t="s">
        <v>127</v>
      </c>
      <c r="O1" s="244"/>
    </row>
    <row r="2" spans="1:15" x14ac:dyDescent="0.25">
      <c r="A2" s="2" t="s">
        <v>1</v>
      </c>
      <c r="B2" s="2"/>
      <c r="C2" s="2"/>
      <c r="D2" s="2"/>
      <c r="E2" s="2"/>
      <c r="F2" s="2"/>
      <c r="G2" s="2"/>
      <c r="H2" s="2"/>
      <c r="I2" s="2"/>
      <c r="J2" s="2"/>
      <c r="K2" s="2"/>
      <c r="L2" s="1"/>
    </row>
    <row r="3" spans="1:15" ht="15" customHeight="1" x14ac:dyDescent="0.25">
      <c r="A3" s="315" t="s">
        <v>71</v>
      </c>
      <c r="B3" s="315"/>
      <c r="C3" s="315"/>
      <c r="D3" s="315"/>
      <c r="E3" s="315"/>
      <c r="F3" s="315"/>
      <c r="G3" s="315"/>
      <c r="H3" s="323"/>
      <c r="I3" s="323"/>
      <c r="J3" s="2"/>
      <c r="K3" s="2"/>
      <c r="L3" s="1"/>
    </row>
    <row r="4" spans="1:15" ht="15" customHeight="1" x14ac:dyDescent="0.25">
      <c r="A4" s="315" t="s">
        <v>120</v>
      </c>
      <c r="B4" s="315"/>
      <c r="C4" s="315"/>
      <c r="D4" s="315"/>
      <c r="E4" s="315"/>
      <c r="F4" s="315"/>
      <c r="G4" s="315"/>
      <c r="H4" s="315"/>
      <c r="I4" s="315"/>
      <c r="J4" s="315"/>
      <c r="K4" s="315"/>
      <c r="L4" s="315"/>
      <c r="M4" s="315"/>
    </row>
    <row r="5" spans="1:15" ht="7.5" customHeight="1" x14ac:dyDescent="0.25">
      <c r="A5" s="2"/>
      <c r="B5" s="2"/>
      <c r="C5" s="2"/>
      <c r="D5" s="2"/>
      <c r="E5" s="2"/>
      <c r="F5" s="2"/>
      <c r="G5" s="2"/>
      <c r="H5" s="2"/>
      <c r="I5" s="2"/>
      <c r="J5" s="2"/>
      <c r="K5" s="2"/>
      <c r="L5" s="1"/>
    </row>
    <row r="6" spans="1:15" ht="60.75" customHeight="1" x14ac:dyDescent="0.25">
      <c r="A6" s="242" t="s">
        <v>206</v>
      </c>
      <c r="B6" s="242"/>
      <c r="C6" s="242"/>
      <c r="D6" s="242"/>
      <c r="E6" s="242"/>
      <c r="F6" s="242"/>
      <c r="G6" s="242"/>
      <c r="H6" s="242"/>
      <c r="I6" s="242"/>
      <c r="J6" s="242"/>
      <c r="K6" s="242"/>
      <c r="L6" s="242"/>
      <c r="M6" s="242"/>
      <c r="N6" s="242"/>
      <c r="O6" s="242"/>
    </row>
    <row r="7" spans="1:15" ht="7.5" customHeight="1" x14ac:dyDescent="0.25">
      <c r="C7" s="243"/>
      <c r="D7" s="243"/>
      <c r="E7" s="243"/>
      <c r="F7" s="243"/>
      <c r="G7" s="243"/>
      <c r="H7" s="243"/>
      <c r="I7" s="243"/>
      <c r="J7" s="243"/>
      <c r="K7" s="243"/>
      <c r="L7" s="243"/>
      <c r="M7" s="243"/>
    </row>
    <row r="8" spans="1:15" s="1" customFormat="1" ht="30.75" customHeight="1" x14ac:dyDescent="0.2">
      <c r="A8" s="246" t="s">
        <v>15</v>
      </c>
      <c r="B8" s="246" t="s">
        <v>180</v>
      </c>
      <c r="C8" s="310" t="s">
        <v>2</v>
      </c>
      <c r="D8" s="310"/>
      <c r="E8" s="310"/>
      <c r="F8" s="310" t="s">
        <v>13</v>
      </c>
      <c r="G8" s="310"/>
      <c r="H8" s="310"/>
      <c r="I8" s="310"/>
      <c r="J8" s="310" t="s">
        <v>3</v>
      </c>
      <c r="K8" s="310"/>
      <c r="L8" s="310"/>
      <c r="M8" s="246" t="s">
        <v>11</v>
      </c>
      <c r="N8" s="246" t="s">
        <v>12</v>
      </c>
      <c r="O8" s="246" t="s">
        <v>65</v>
      </c>
    </row>
    <row r="9" spans="1:15" s="1" customFormat="1" ht="21.75" customHeight="1" x14ac:dyDescent="0.2">
      <c r="A9" s="247"/>
      <c r="B9" s="247"/>
      <c r="C9" s="310" t="s">
        <v>4</v>
      </c>
      <c r="D9" s="311" t="s">
        <v>5</v>
      </c>
      <c r="E9" s="311"/>
      <c r="F9" s="310" t="s">
        <v>4</v>
      </c>
      <c r="G9" s="312" t="s">
        <v>5</v>
      </c>
      <c r="H9" s="313"/>
      <c r="I9" s="314"/>
      <c r="J9" s="310" t="s">
        <v>4</v>
      </c>
      <c r="K9" s="311" t="s">
        <v>5</v>
      </c>
      <c r="L9" s="311"/>
      <c r="M9" s="247"/>
      <c r="N9" s="247"/>
      <c r="O9" s="247"/>
    </row>
    <row r="10" spans="1:15" s="1" customFormat="1" ht="114" x14ac:dyDescent="0.2">
      <c r="A10" s="248"/>
      <c r="B10" s="248"/>
      <c r="C10" s="310"/>
      <c r="D10" s="17" t="s">
        <v>6</v>
      </c>
      <c r="E10" s="17" t="s">
        <v>7</v>
      </c>
      <c r="F10" s="310"/>
      <c r="G10" s="17" t="s">
        <v>14</v>
      </c>
      <c r="H10" s="17" t="s">
        <v>8</v>
      </c>
      <c r="I10" s="17" t="s">
        <v>9</v>
      </c>
      <c r="J10" s="310"/>
      <c r="K10" s="17" t="s">
        <v>10</v>
      </c>
      <c r="L10" s="44" t="s">
        <v>185</v>
      </c>
      <c r="M10" s="248"/>
      <c r="N10" s="248"/>
      <c r="O10" s="248"/>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10" zoomScaleNormal="100" workbookViewId="0">
      <selection activeCell="M17" sqref="M17:M18"/>
    </sheetView>
  </sheetViews>
  <sheetFormatPr defaultRowHeight="15.75" x14ac:dyDescent="0.25"/>
  <cols>
    <col min="1" max="1" width="3.28515625" style="134" bestFit="1" customWidth="1"/>
    <col min="2" max="2" width="5.42578125" style="133" customWidth="1"/>
    <col min="3" max="3" width="5.140625" style="133" customWidth="1"/>
    <col min="4" max="4" width="5" style="133" customWidth="1"/>
    <col min="5" max="36" width="4.28515625" style="133" customWidth="1"/>
    <col min="37" max="16384" width="9.140625" style="125"/>
  </cols>
  <sheetData>
    <row r="1" spans="1:36" x14ac:dyDescent="0.25">
      <c r="AH1" s="327" t="s">
        <v>431</v>
      </c>
      <c r="AI1" s="327"/>
      <c r="AJ1" s="327"/>
    </row>
    <row r="2" spans="1:36" x14ac:dyDescent="0.25">
      <c r="AH2" s="158"/>
      <c r="AI2" s="158"/>
      <c r="AJ2" s="158"/>
    </row>
    <row r="3" spans="1:36" s="126" customFormat="1" x14ac:dyDescent="0.25">
      <c r="A3" s="328" t="s">
        <v>371</v>
      </c>
      <c r="B3" s="328"/>
      <c r="C3" s="328"/>
      <c r="D3" s="328"/>
      <c r="E3" s="328"/>
      <c r="F3" s="328"/>
      <c r="G3" s="328"/>
      <c r="H3" s="328"/>
      <c r="I3" s="328"/>
      <c r="J3" s="136"/>
      <c r="K3" s="143"/>
      <c r="L3" s="143"/>
      <c r="M3" s="144"/>
      <c r="N3" s="159"/>
      <c r="O3" s="159"/>
      <c r="P3" s="159"/>
      <c r="Q3" s="144"/>
      <c r="R3" s="144"/>
      <c r="S3" s="144"/>
      <c r="T3" s="144"/>
      <c r="U3" s="133"/>
      <c r="V3" s="144"/>
      <c r="W3" s="144"/>
      <c r="X3" s="144"/>
      <c r="Y3" s="144"/>
      <c r="Z3" s="144"/>
      <c r="AA3" s="144"/>
      <c r="AB3" s="328" t="s">
        <v>409</v>
      </c>
      <c r="AC3" s="328"/>
      <c r="AD3" s="328"/>
      <c r="AE3" s="328"/>
      <c r="AF3" s="328"/>
      <c r="AG3" s="328"/>
      <c r="AH3" s="328"/>
      <c r="AI3" s="328"/>
      <c r="AJ3" s="328"/>
    </row>
    <row r="4" spans="1:36" s="126" customFormat="1" x14ac:dyDescent="0.25">
      <c r="A4" s="329" t="s">
        <v>436</v>
      </c>
      <c r="B4" s="329"/>
      <c r="C4" s="329"/>
      <c r="D4" s="329"/>
      <c r="E4" s="329"/>
      <c r="F4" s="329"/>
      <c r="G4" s="329"/>
      <c r="H4" s="329"/>
      <c r="I4" s="329"/>
      <c r="J4" s="142"/>
      <c r="K4" s="143"/>
      <c r="L4" s="143"/>
      <c r="M4" s="145"/>
      <c r="N4" s="144"/>
      <c r="O4" s="144"/>
      <c r="P4" s="144"/>
      <c r="Q4" s="144"/>
      <c r="R4" s="144"/>
      <c r="S4" s="144"/>
      <c r="T4" s="144"/>
      <c r="U4" s="144"/>
      <c r="V4" s="144"/>
      <c r="W4" s="144"/>
      <c r="X4" s="144"/>
      <c r="Y4" s="144"/>
      <c r="Z4" s="144"/>
      <c r="AA4" s="144"/>
      <c r="AB4" s="330" t="s">
        <v>410</v>
      </c>
      <c r="AC4" s="330"/>
      <c r="AD4" s="330"/>
      <c r="AE4" s="330"/>
      <c r="AF4" s="330"/>
      <c r="AG4" s="330"/>
      <c r="AH4" s="330"/>
      <c r="AI4" s="330"/>
      <c r="AJ4" s="330"/>
    </row>
    <row r="5" spans="1:36" s="126" customFormat="1" x14ac:dyDescent="0.25">
      <c r="A5" s="135"/>
      <c r="B5" s="135"/>
      <c r="C5" s="135"/>
      <c r="D5" s="135"/>
      <c r="E5" s="135"/>
      <c r="F5" s="135"/>
      <c r="G5" s="135"/>
      <c r="H5" s="135"/>
      <c r="I5" s="135"/>
      <c r="J5" s="142"/>
      <c r="K5" s="143"/>
      <c r="L5" s="143"/>
      <c r="M5" s="145"/>
      <c r="N5" s="144"/>
      <c r="O5" s="144"/>
      <c r="P5" s="144"/>
      <c r="Q5" s="144"/>
      <c r="R5" s="144"/>
      <c r="S5" s="144"/>
      <c r="T5" s="144"/>
      <c r="U5" s="144"/>
      <c r="V5" s="144"/>
      <c r="W5" s="144"/>
      <c r="X5" s="144"/>
      <c r="Y5" s="144"/>
      <c r="Z5" s="144"/>
      <c r="AA5" s="144"/>
      <c r="AB5" s="148"/>
      <c r="AC5" s="148"/>
      <c r="AD5" s="148"/>
      <c r="AE5" s="148"/>
      <c r="AF5" s="148"/>
      <c r="AG5" s="148"/>
      <c r="AH5" s="148"/>
      <c r="AI5" s="148"/>
      <c r="AJ5" s="148"/>
    </row>
    <row r="6" spans="1:36" s="126" customFormat="1" x14ac:dyDescent="0.25">
      <c r="A6" s="136"/>
      <c r="B6" s="136"/>
      <c r="C6" s="136"/>
      <c r="D6" s="136"/>
      <c r="E6" s="136"/>
      <c r="F6" s="136"/>
      <c r="G6" s="136"/>
      <c r="H6" s="136"/>
      <c r="I6" s="136"/>
      <c r="J6" s="142"/>
      <c r="K6" s="143"/>
      <c r="L6" s="143"/>
      <c r="M6" s="145"/>
      <c r="N6" s="144"/>
      <c r="O6" s="144"/>
      <c r="P6" s="144"/>
      <c r="Q6" s="144"/>
      <c r="R6" s="144"/>
      <c r="S6" s="144"/>
      <c r="T6" s="144"/>
      <c r="U6" s="144"/>
      <c r="V6" s="144"/>
      <c r="W6" s="144"/>
      <c r="X6" s="144"/>
      <c r="Y6" s="144"/>
      <c r="Z6" s="144"/>
      <c r="AA6" s="144"/>
      <c r="AB6" s="144"/>
      <c r="AC6" s="144"/>
      <c r="AD6" s="144"/>
      <c r="AE6" s="144"/>
      <c r="AF6" s="144"/>
      <c r="AG6" s="144"/>
      <c r="AH6" s="144"/>
      <c r="AI6" s="144"/>
      <c r="AJ6" s="144"/>
    </row>
    <row r="7" spans="1:36" ht="75.75" customHeight="1" x14ac:dyDescent="0.3">
      <c r="A7" s="326" t="s">
        <v>463</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row>
    <row r="8" spans="1:36" x14ac:dyDescent="0.25">
      <c r="A8" s="160"/>
      <c r="B8" s="160"/>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row>
    <row r="9" spans="1:36" x14ac:dyDescent="0.25">
      <c r="A9" s="331" t="s">
        <v>411</v>
      </c>
      <c r="B9" s="331" t="s">
        <v>59</v>
      </c>
      <c r="C9" s="334" t="s">
        <v>412</v>
      </c>
      <c r="D9" s="337" t="s">
        <v>413</v>
      </c>
      <c r="E9" s="338" t="s">
        <v>153</v>
      </c>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row>
    <row r="10" spans="1:36" ht="54" customHeight="1" x14ac:dyDescent="0.25">
      <c r="A10" s="332"/>
      <c r="B10" s="332"/>
      <c r="C10" s="335"/>
      <c r="D10" s="337"/>
      <c r="E10" s="339" t="s">
        <v>129</v>
      </c>
      <c r="F10" s="339"/>
      <c r="G10" s="339"/>
      <c r="H10" s="339"/>
      <c r="I10" s="340" t="s">
        <v>432</v>
      </c>
      <c r="J10" s="341"/>
      <c r="K10" s="341"/>
      <c r="L10" s="339" t="s">
        <v>433</v>
      </c>
      <c r="M10" s="339"/>
      <c r="N10" s="339"/>
      <c r="O10" s="339"/>
      <c r="P10" s="339" t="s">
        <v>175</v>
      </c>
      <c r="Q10" s="339"/>
      <c r="R10" s="339" t="s">
        <v>130</v>
      </c>
      <c r="S10" s="339"/>
      <c r="T10" s="339"/>
      <c r="U10" s="339"/>
      <c r="V10" s="339" t="s">
        <v>434</v>
      </c>
      <c r="W10" s="339"/>
      <c r="X10" s="339"/>
      <c r="Y10" s="339" t="s">
        <v>435</v>
      </c>
      <c r="Z10" s="339"/>
      <c r="AA10" s="339"/>
      <c r="AB10" s="339"/>
      <c r="AC10" s="339" t="s">
        <v>165</v>
      </c>
      <c r="AD10" s="339"/>
      <c r="AE10" s="339"/>
      <c r="AF10" s="339"/>
      <c r="AG10" s="339" t="s">
        <v>131</v>
      </c>
      <c r="AH10" s="339"/>
      <c r="AI10" s="339"/>
      <c r="AJ10" s="339"/>
    </row>
    <row r="11" spans="1:36" ht="192.75" customHeight="1" x14ac:dyDescent="0.25">
      <c r="A11" s="333"/>
      <c r="B11" s="333"/>
      <c r="C11" s="336"/>
      <c r="D11" s="337"/>
      <c r="E11" s="182" t="s">
        <v>132</v>
      </c>
      <c r="F11" s="182" t="s">
        <v>133</v>
      </c>
      <c r="G11" s="182" t="s">
        <v>134</v>
      </c>
      <c r="H11" s="182" t="s">
        <v>135</v>
      </c>
      <c r="I11" s="182" t="s">
        <v>155</v>
      </c>
      <c r="J11" s="182" t="s">
        <v>156</v>
      </c>
      <c r="K11" s="182" t="s">
        <v>157</v>
      </c>
      <c r="L11" s="182" t="s">
        <v>150</v>
      </c>
      <c r="M11" s="182" t="s">
        <v>136</v>
      </c>
      <c r="N11" s="182" t="s">
        <v>151</v>
      </c>
      <c r="O11" s="182" t="s">
        <v>152</v>
      </c>
      <c r="P11" s="182" t="s">
        <v>159</v>
      </c>
      <c r="Q11" s="182" t="s">
        <v>160</v>
      </c>
      <c r="R11" s="182" t="s">
        <v>137</v>
      </c>
      <c r="S11" s="182" t="s">
        <v>138</v>
      </c>
      <c r="T11" s="182" t="s">
        <v>139</v>
      </c>
      <c r="U11" s="182" t="s">
        <v>140</v>
      </c>
      <c r="V11" s="182" t="s">
        <v>161</v>
      </c>
      <c r="W11" s="183" t="s">
        <v>162</v>
      </c>
      <c r="X11" s="183" t="s">
        <v>164</v>
      </c>
      <c r="Y11" s="182" t="s">
        <v>457</v>
      </c>
      <c r="Z11" s="182" t="s">
        <v>142</v>
      </c>
      <c r="AA11" s="182" t="s">
        <v>143</v>
      </c>
      <c r="AB11" s="182" t="s">
        <v>144</v>
      </c>
      <c r="AC11" s="183" t="s">
        <v>166</v>
      </c>
      <c r="AD11" s="182" t="s">
        <v>167</v>
      </c>
      <c r="AE11" s="182" t="s">
        <v>168</v>
      </c>
      <c r="AF11" s="182" t="s">
        <v>169</v>
      </c>
      <c r="AG11" s="182" t="s">
        <v>145</v>
      </c>
      <c r="AH11" s="182" t="s">
        <v>146</v>
      </c>
      <c r="AI11" s="182" t="s">
        <v>147</v>
      </c>
      <c r="AJ11" s="182" t="s">
        <v>148</v>
      </c>
    </row>
    <row r="12" spans="1:36" s="133" customFormat="1" x14ac:dyDescent="0.25">
      <c r="A12" s="157" t="s">
        <v>44</v>
      </c>
      <c r="B12" s="157" t="s">
        <v>56</v>
      </c>
      <c r="C12" s="157" t="s">
        <v>171</v>
      </c>
      <c r="D12" s="157" t="s">
        <v>423</v>
      </c>
      <c r="E12" s="225">
        <v>1</v>
      </c>
      <c r="F12" s="157">
        <v>2</v>
      </c>
      <c r="G12" s="157">
        <v>3</v>
      </c>
      <c r="H12" s="157">
        <v>4</v>
      </c>
      <c r="I12" s="225">
        <v>5</v>
      </c>
      <c r="J12" s="157">
        <v>6</v>
      </c>
      <c r="K12" s="157">
        <v>7</v>
      </c>
      <c r="L12" s="225">
        <v>8</v>
      </c>
      <c r="M12" s="157">
        <v>9</v>
      </c>
      <c r="N12" s="157">
        <v>10</v>
      </c>
      <c r="O12" s="157">
        <v>11</v>
      </c>
      <c r="P12" s="225">
        <v>12</v>
      </c>
      <c r="Q12" s="157">
        <v>13</v>
      </c>
      <c r="R12" s="225">
        <v>14</v>
      </c>
      <c r="S12" s="157">
        <v>15</v>
      </c>
      <c r="T12" s="157">
        <v>16</v>
      </c>
      <c r="U12" s="157">
        <v>17</v>
      </c>
      <c r="V12" s="225">
        <v>18</v>
      </c>
      <c r="W12" s="157">
        <v>19</v>
      </c>
      <c r="X12" s="157">
        <v>20</v>
      </c>
      <c r="Y12" s="225">
        <v>21</v>
      </c>
      <c r="Z12" s="157">
        <v>22</v>
      </c>
      <c r="AA12" s="157">
        <v>23</v>
      </c>
      <c r="AB12" s="157">
        <v>24</v>
      </c>
      <c r="AC12" s="225">
        <v>25</v>
      </c>
      <c r="AD12" s="157">
        <v>26</v>
      </c>
      <c r="AE12" s="157">
        <v>27</v>
      </c>
      <c r="AF12" s="157">
        <v>28</v>
      </c>
      <c r="AG12" s="225">
        <v>29</v>
      </c>
      <c r="AH12" s="157">
        <v>30</v>
      </c>
      <c r="AI12" s="157">
        <v>31</v>
      </c>
      <c r="AJ12" s="157">
        <v>32</v>
      </c>
    </row>
    <row r="13" spans="1:36" ht="29.25" customHeight="1" x14ac:dyDescent="0.25">
      <c r="A13" s="161"/>
      <c r="B13" s="164" t="s">
        <v>170</v>
      </c>
      <c r="C13" s="172">
        <f>'Bieu 1A'!C35</f>
        <v>7095</v>
      </c>
      <c r="D13" s="162">
        <v>432</v>
      </c>
      <c r="E13" s="162">
        <v>400</v>
      </c>
      <c r="F13" s="162">
        <v>32</v>
      </c>
      <c r="G13" s="162">
        <v>0</v>
      </c>
      <c r="H13" s="151">
        <v>0</v>
      </c>
      <c r="I13" s="162">
        <v>410</v>
      </c>
      <c r="J13" s="162">
        <v>22</v>
      </c>
      <c r="K13" s="151">
        <v>0</v>
      </c>
      <c r="L13" s="162">
        <v>432</v>
      </c>
      <c r="M13" s="162">
        <v>0</v>
      </c>
      <c r="N13" s="162">
        <v>0</v>
      </c>
      <c r="O13" s="151">
        <v>0</v>
      </c>
      <c r="P13" s="162">
        <v>432</v>
      </c>
      <c r="Q13" s="162">
        <v>0</v>
      </c>
      <c r="R13" s="162">
        <v>405</v>
      </c>
      <c r="S13" s="162">
        <v>27</v>
      </c>
      <c r="T13" s="151">
        <v>0</v>
      </c>
      <c r="U13" s="151">
        <v>0</v>
      </c>
      <c r="V13" s="162">
        <v>432</v>
      </c>
      <c r="W13" s="162">
        <v>0</v>
      </c>
      <c r="X13" s="151">
        <v>0</v>
      </c>
      <c r="Y13" s="162">
        <v>400</v>
      </c>
      <c r="Z13" s="162">
        <v>32</v>
      </c>
      <c r="AA13" s="151">
        <v>0</v>
      </c>
      <c r="AB13" s="151">
        <v>0</v>
      </c>
      <c r="AC13" s="162">
        <v>430</v>
      </c>
      <c r="AD13" s="162">
        <v>2</v>
      </c>
      <c r="AE13" s="162">
        <v>0</v>
      </c>
      <c r="AF13" s="162">
        <v>0</v>
      </c>
      <c r="AG13" s="162">
        <v>425</v>
      </c>
      <c r="AH13" s="162">
        <v>7</v>
      </c>
      <c r="AI13" s="162">
        <v>0</v>
      </c>
      <c r="AJ13" s="151">
        <v>0</v>
      </c>
    </row>
    <row r="14" spans="1:36" ht="24.75" customHeight="1" x14ac:dyDescent="0.25">
      <c r="A14" s="161"/>
      <c r="B14" s="164" t="s">
        <v>426</v>
      </c>
      <c r="C14" s="324">
        <f>D13/$C$13*100</f>
        <v>6.088794926004228</v>
      </c>
      <c r="D14" s="325"/>
      <c r="E14" s="163">
        <f t="shared" ref="E14:AE14" si="0">E13/$D$13*100</f>
        <v>92.592592592592595</v>
      </c>
      <c r="F14" s="163">
        <f t="shared" si="0"/>
        <v>7.4074074074074066</v>
      </c>
      <c r="G14" s="163">
        <f t="shared" si="0"/>
        <v>0</v>
      </c>
      <c r="H14" s="152">
        <f t="shared" si="0"/>
        <v>0</v>
      </c>
      <c r="I14" s="163">
        <f t="shared" si="0"/>
        <v>94.907407407407405</v>
      </c>
      <c r="J14" s="163">
        <f t="shared" si="0"/>
        <v>5.0925925925925926</v>
      </c>
      <c r="K14" s="152">
        <f t="shared" si="0"/>
        <v>0</v>
      </c>
      <c r="L14" s="163">
        <f t="shared" si="0"/>
        <v>100</v>
      </c>
      <c r="M14" s="163">
        <f t="shared" si="0"/>
        <v>0</v>
      </c>
      <c r="N14" s="163">
        <f t="shared" si="0"/>
        <v>0</v>
      </c>
      <c r="O14" s="152">
        <f t="shared" si="0"/>
        <v>0</v>
      </c>
      <c r="P14" s="163">
        <f t="shared" si="0"/>
        <v>100</v>
      </c>
      <c r="Q14" s="163">
        <f t="shared" si="0"/>
        <v>0</v>
      </c>
      <c r="R14" s="163">
        <f t="shared" si="0"/>
        <v>93.75</v>
      </c>
      <c r="S14" s="163">
        <f t="shared" si="0"/>
        <v>6.25</v>
      </c>
      <c r="T14" s="152">
        <f t="shared" si="0"/>
        <v>0</v>
      </c>
      <c r="U14" s="152">
        <f t="shared" si="0"/>
        <v>0</v>
      </c>
      <c r="V14" s="163">
        <f t="shared" si="0"/>
        <v>100</v>
      </c>
      <c r="W14" s="163">
        <f t="shared" si="0"/>
        <v>0</v>
      </c>
      <c r="X14" s="152">
        <f t="shared" si="0"/>
        <v>0</v>
      </c>
      <c r="Y14" s="163">
        <f t="shared" si="0"/>
        <v>92.592592592592595</v>
      </c>
      <c r="Z14" s="163">
        <f t="shared" si="0"/>
        <v>7.4074074074074066</v>
      </c>
      <c r="AA14" s="152">
        <f t="shared" si="0"/>
        <v>0</v>
      </c>
      <c r="AB14" s="152">
        <f t="shared" si="0"/>
        <v>0</v>
      </c>
      <c r="AC14" s="163">
        <f t="shared" si="0"/>
        <v>99.537037037037038</v>
      </c>
      <c r="AD14" s="163">
        <f t="shared" si="0"/>
        <v>0.46296296296296291</v>
      </c>
      <c r="AE14" s="163">
        <f t="shared" si="0"/>
        <v>0</v>
      </c>
      <c r="AF14" s="163">
        <f>AF13/$D$13*100</f>
        <v>0</v>
      </c>
      <c r="AG14" s="163">
        <f>AG13/$D$13*100</f>
        <v>98.379629629629633</v>
      </c>
      <c r="AH14" s="163">
        <f>AH13/$D$13*100</f>
        <v>1.6203703703703702</v>
      </c>
      <c r="AI14" s="163">
        <f>AI13/$D$13*100</f>
        <v>0</v>
      </c>
      <c r="AJ14" s="152">
        <f>AJ13/$D$13*100</f>
        <v>0</v>
      </c>
    </row>
    <row r="16" spans="1:36" x14ac:dyDescent="0.25">
      <c r="A16" s="133"/>
      <c r="AC16" s="330"/>
      <c r="AD16" s="330"/>
      <c r="AE16" s="330"/>
      <c r="AF16" s="330"/>
      <c r="AG16" s="330"/>
      <c r="AH16" s="330"/>
      <c r="AI16" s="330"/>
    </row>
    <row r="17" spans="1:35" x14ac:dyDescent="0.25">
      <c r="A17" s="133"/>
      <c r="AC17" s="327"/>
      <c r="AD17" s="327"/>
      <c r="AE17" s="327"/>
      <c r="AF17" s="327"/>
      <c r="AG17" s="327"/>
      <c r="AH17" s="327"/>
      <c r="AI17" s="327"/>
    </row>
    <row r="22" spans="1:35" x14ac:dyDescent="0.25">
      <c r="AE22" s="330"/>
      <c r="AF22" s="330"/>
      <c r="AG22" s="330"/>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52" zoomScaleNormal="100" workbookViewId="0">
      <selection activeCell="Q61" sqref="Q61"/>
    </sheetView>
  </sheetViews>
  <sheetFormatPr defaultRowHeight="15.75" x14ac:dyDescent="0.25"/>
  <cols>
    <col min="1" max="1" width="4.140625" style="134" customWidth="1"/>
    <col min="2" max="2" width="21.140625" style="125" bestFit="1" customWidth="1"/>
    <col min="3" max="3" width="6.5703125" style="141" customWidth="1"/>
    <col min="4" max="4" width="6" style="133" customWidth="1"/>
    <col min="5" max="21" width="5" style="133" customWidth="1"/>
    <col min="22" max="22" width="5.140625" style="133" customWidth="1"/>
    <col min="23" max="24" width="5" style="133" customWidth="1"/>
    <col min="25" max="16384" width="9.140625" style="125"/>
  </cols>
  <sheetData>
    <row r="1" spans="1:24" x14ac:dyDescent="0.25">
      <c r="V1" s="327" t="s">
        <v>408</v>
      </c>
      <c r="W1" s="327"/>
      <c r="X1" s="327"/>
    </row>
    <row r="3" spans="1:24" s="126" customFormat="1" x14ac:dyDescent="0.25">
      <c r="A3" s="355" t="s">
        <v>371</v>
      </c>
      <c r="B3" s="355"/>
      <c r="C3" s="355"/>
      <c r="D3" s="355"/>
      <c r="E3" s="355"/>
      <c r="F3" s="355"/>
      <c r="G3" s="142"/>
      <c r="H3" s="142"/>
      <c r="I3" s="142"/>
      <c r="J3" s="136"/>
      <c r="K3" s="143"/>
      <c r="L3" s="143"/>
      <c r="M3" s="144"/>
      <c r="N3" s="328" t="s">
        <v>409</v>
      </c>
      <c r="O3" s="328"/>
      <c r="P3" s="328"/>
      <c r="Q3" s="328"/>
      <c r="R3" s="328"/>
      <c r="S3" s="328"/>
      <c r="T3" s="328"/>
      <c r="U3" s="328"/>
      <c r="V3" s="328"/>
      <c r="W3" s="328"/>
      <c r="X3" s="328"/>
    </row>
    <row r="4" spans="1:24" s="126" customFormat="1" x14ac:dyDescent="0.25">
      <c r="A4" s="356" t="s">
        <v>427</v>
      </c>
      <c r="B4" s="356"/>
      <c r="C4" s="356"/>
      <c r="D4" s="356"/>
      <c r="E4" s="356"/>
      <c r="F4" s="356"/>
      <c r="G4" s="142"/>
      <c r="H4" s="142"/>
      <c r="I4" s="142"/>
      <c r="J4" s="142"/>
      <c r="K4" s="143"/>
      <c r="L4" s="143"/>
      <c r="M4" s="145"/>
      <c r="N4" s="144"/>
      <c r="O4" s="144"/>
      <c r="P4" s="144"/>
      <c r="Q4" s="146" t="s">
        <v>410</v>
      </c>
      <c r="R4" s="146"/>
      <c r="S4" s="146"/>
      <c r="T4" s="146"/>
      <c r="U4" s="146"/>
      <c r="V4" s="146"/>
      <c r="W4" s="146"/>
      <c r="X4" s="146"/>
    </row>
    <row r="5" spans="1:24" s="126" customFormat="1" x14ac:dyDescent="0.25">
      <c r="A5" s="135"/>
      <c r="B5" s="127"/>
      <c r="C5" s="147"/>
      <c r="D5" s="135"/>
      <c r="E5" s="135"/>
      <c r="F5" s="135"/>
      <c r="G5" s="142"/>
      <c r="H5" s="142"/>
      <c r="I5" s="142"/>
      <c r="J5" s="142"/>
      <c r="K5" s="143"/>
      <c r="L5" s="143"/>
      <c r="M5" s="145"/>
      <c r="N5" s="144"/>
      <c r="O5" s="144"/>
      <c r="P5" s="144"/>
      <c r="Q5" s="148"/>
      <c r="R5" s="148"/>
      <c r="S5" s="148"/>
      <c r="T5" s="148"/>
      <c r="U5" s="148"/>
      <c r="V5" s="148"/>
      <c r="W5" s="148"/>
      <c r="X5" s="148"/>
    </row>
    <row r="6" spans="1:24" ht="57" customHeight="1" x14ac:dyDescent="0.25">
      <c r="A6" s="357" t="s">
        <v>464</v>
      </c>
      <c r="B6" s="357"/>
      <c r="C6" s="357"/>
      <c r="D6" s="357"/>
      <c r="E6" s="357"/>
      <c r="F6" s="357"/>
      <c r="G6" s="357"/>
      <c r="H6" s="357"/>
      <c r="I6" s="357"/>
      <c r="J6" s="357"/>
      <c r="K6" s="357"/>
      <c r="L6" s="357"/>
      <c r="M6" s="357"/>
      <c r="N6" s="357"/>
      <c r="O6" s="357"/>
      <c r="P6" s="357"/>
      <c r="Q6" s="357"/>
      <c r="R6" s="357"/>
      <c r="S6" s="357"/>
      <c r="T6" s="357"/>
      <c r="U6" s="357"/>
      <c r="V6" s="357"/>
      <c r="W6" s="357"/>
      <c r="X6" s="357"/>
    </row>
    <row r="7" spans="1:24" ht="12" customHeight="1" x14ac:dyDescent="0.25">
      <c r="A7" s="137"/>
      <c r="B7" s="128"/>
      <c r="C7" s="149"/>
      <c r="D7" s="137"/>
      <c r="E7" s="137"/>
      <c r="F7" s="137"/>
      <c r="G7" s="137"/>
      <c r="H7" s="137"/>
      <c r="I7" s="137"/>
      <c r="J7" s="137"/>
      <c r="K7" s="137"/>
      <c r="L7" s="137"/>
      <c r="M7" s="137"/>
      <c r="N7" s="137"/>
      <c r="O7" s="137"/>
      <c r="P7" s="137"/>
      <c r="Q7" s="137"/>
      <c r="R7" s="137"/>
      <c r="S7" s="137"/>
      <c r="T7" s="137"/>
      <c r="U7" s="137"/>
      <c r="V7" s="137"/>
      <c r="W7" s="137"/>
      <c r="X7" s="137"/>
    </row>
    <row r="8" spans="1:24" ht="15.75" customHeight="1" x14ac:dyDescent="0.25">
      <c r="A8" s="358" t="s">
        <v>411</v>
      </c>
      <c r="B8" s="359" t="s">
        <v>59</v>
      </c>
      <c r="C8" s="362" t="s">
        <v>412</v>
      </c>
      <c r="D8" s="358" t="s">
        <v>413</v>
      </c>
      <c r="E8" s="365" t="s">
        <v>153</v>
      </c>
      <c r="F8" s="365"/>
      <c r="G8" s="365"/>
      <c r="H8" s="365"/>
      <c r="I8" s="365"/>
      <c r="J8" s="365"/>
      <c r="K8" s="365"/>
      <c r="L8" s="365"/>
      <c r="M8" s="365"/>
      <c r="N8" s="365"/>
      <c r="O8" s="365"/>
      <c r="P8" s="365"/>
      <c r="Q8" s="365"/>
      <c r="R8" s="365"/>
      <c r="S8" s="365"/>
      <c r="T8" s="365"/>
      <c r="U8" s="365"/>
      <c r="V8" s="365"/>
      <c r="W8" s="365"/>
      <c r="X8" s="365"/>
    </row>
    <row r="9" spans="1:24" ht="18" customHeight="1" x14ac:dyDescent="0.25">
      <c r="A9" s="358"/>
      <c r="B9" s="360"/>
      <c r="C9" s="363"/>
      <c r="D9" s="358"/>
      <c r="E9" s="358" t="s">
        <v>414</v>
      </c>
      <c r="F9" s="358"/>
      <c r="G9" s="358"/>
      <c r="H9" s="358"/>
      <c r="I9" s="358" t="s">
        <v>415</v>
      </c>
      <c r="J9" s="358"/>
      <c r="K9" s="358"/>
      <c r="L9" s="358"/>
      <c r="M9" s="358" t="s">
        <v>130</v>
      </c>
      <c r="N9" s="358"/>
      <c r="O9" s="358"/>
      <c r="P9" s="358"/>
      <c r="Q9" s="358" t="s">
        <v>416</v>
      </c>
      <c r="R9" s="358"/>
      <c r="S9" s="358"/>
      <c r="T9" s="358"/>
      <c r="U9" s="358" t="s">
        <v>417</v>
      </c>
      <c r="V9" s="358"/>
      <c r="W9" s="358"/>
      <c r="X9" s="358"/>
    </row>
    <row r="10" spans="1:24" ht="127.5" customHeight="1" x14ac:dyDescent="0.25">
      <c r="A10" s="358"/>
      <c r="B10" s="361"/>
      <c r="C10" s="364"/>
      <c r="D10" s="358"/>
      <c r="E10" s="150" t="s">
        <v>132</v>
      </c>
      <c r="F10" s="150" t="s">
        <v>418</v>
      </c>
      <c r="G10" s="150" t="s">
        <v>134</v>
      </c>
      <c r="H10" s="150" t="s">
        <v>135</v>
      </c>
      <c r="I10" s="150" t="s">
        <v>150</v>
      </c>
      <c r="J10" s="150" t="s">
        <v>136</v>
      </c>
      <c r="K10" s="150" t="s">
        <v>419</v>
      </c>
      <c r="L10" s="150" t="s">
        <v>152</v>
      </c>
      <c r="M10" s="150" t="s">
        <v>137</v>
      </c>
      <c r="N10" s="150" t="s">
        <v>138</v>
      </c>
      <c r="O10" s="150" t="s">
        <v>420</v>
      </c>
      <c r="P10" s="150" t="s">
        <v>421</v>
      </c>
      <c r="Q10" s="150" t="s">
        <v>178</v>
      </c>
      <c r="R10" s="150" t="s">
        <v>179</v>
      </c>
      <c r="S10" s="150" t="s">
        <v>143</v>
      </c>
      <c r="T10" s="150" t="s">
        <v>144</v>
      </c>
      <c r="U10" s="150" t="s">
        <v>145</v>
      </c>
      <c r="V10" s="150" t="s">
        <v>146</v>
      </c>
      <c r="W10" s="150" t="s">
        <v>422</v>
      </c>
      <c r="X10" s="150" t="s">
        <v>148</v>
      </c>
    </row>
    <row r="11" spans="1:24" s="133" customFormat="1" x14ac:dyDescent="0.25">
      <c r="A11" s="132" t="s">
        <v>44</v>
      </c>
      <c r="B11" s="132" t="s">
        <v>56</v>
      </c>
      <c r="C11" s="132" t="s">
        <v>171</v>
      </c>
      <c r="D11" s="132" t="s">
        <v>423</v>
      </c>
      <c r="E11" s="132">
        <v>1</v>
      </c>
      <c r="F11" s="132">
        <v>2</v>
      </c>
      <c r="G11" s="132">
        <v>3</v>
      </c>
      <c r="H11" s="132">
        <v>4</v>
      </c>
      <c r="I11" s="132">
        <v>5</v>
      </c>
      <c r="J11" s="132">
        <v>6</v>
      </c>
      <c r="K11" s="132">
        <v>7</v>
      </c>
      <c r="L11" s="132">
        <v>8</v>
      </c>
      <c r="M11" s="132">
        <v>9</v>
      </c>
      <c r="N11" s="132">
        <v>10</v>
      </c>
      <c r="O11" s="132">
        <v>11</v>
      </c>
      <c r="P11" s="132">
        <v>12</v>
      </c>
      <c r="Q11" s="132">
        <v>13</v>
      </c>
      <c r="R11" s="132">
        <v>14</v>
      </c>
      <c r="S11" s="132">
        <v>15</v>
      </c>
      <c r="T11" s="132">
        <v>16</v>
      </c>
      <c r="U11" s="132">
        <v>17</v>
      </c>
      <c r="V11" s="132">
        <v>18</v>
      </c>
      <c r="W11" s="132">
        <v>19</v>
      </c>
      <c r="X11" s="132">
        <v>20</v>
      </c>
    </row>
    <row r="12" spans="1:24" x14ac:dyDescent="0.25">
      <c r="A12" s="138">
        <v>1</v>
      </c>
      <c r="B12" s="129" t="s">
        <v>428</v>
      </c>
      <c r="C12" s="345"/>
      <c r="D12" s="346"/>
      <c r="E12" s="346"/>
      <c r="F12" s="346"/>
      <c r="G12" s="346"/>
      <c r="H12" s="346"/>
      <c r="I12" s="346"/>
      <c r="J12" s="346"/>
      <c r="K12" s="346"/>
      <c r="L12" s="346"/>
      <c r="M12" s="346"/>
      <c r="N12" s="346"/>
      <c r="O12" s="346"/>
      <c r="P12" s="346"/>
      <c r="Q12" s="346"/>
      <c r="R12" s="346"/>
      <c r="S12" s="346"/>
      <c r="T12" s="346"/>
      <c r="U12" s="346"/>
      <c r="V12" s="346"/>
      <c r="W12" s="346"/>
      <c r="X12" s="347"/>
    </row>
    <row r="13" spans="1:24" x14ac:dyDescent="0.25">
      <c r="A13" s="139"/>
      <c r="B13" s="130" t="s">
        <v>170</v>
      </c>
      <c r="C13" s="184">
        <f>'Bieu 1B'!C21</f>
        <v>347</v>
      </c>
      <c r="D13" s="185">
        <v>40</v>
      </c>
      <c r="E13" s="186">
        <v>35</v>
      </c>
      <c r="F13" s="187">
        <v>5</v>
      </c>
      <c r="G13" s="187">
        <v>0</v>
      </c>
      <c r="H13" s="187">
        <v>0</v>
      </c>
      <c r="I13" s="186">
        <v>37</v>
      </c>
      <c r="J13" s="187">
        <v>3</v>
      </c>
      <c r="K13" s="187">
        <v>0</v>
      </c>
      <c r="L13" s="187">
        <v>0</v>
      </c>
      <c r="M13" s="188">
        <v>35</v>
      </c>
      <c r="N13" s="189">
        <v>5</v>
      </c>
      <c r="O13" s="187">
        <v>0</v>
      </c>
      <c r="P13" s="187">
        <v>0</v>
      </c>
      <c r="Q13" s="186">
        <v>35</v>
      </c>
      <c r="R13" s="187">
        <v>5</v>
      </c>
      <c r="S13" s="187">
        <v>0</v>
      </c>
      <c r="T13" s="187">
        <v>0</v>
      </c>
      <c r="U13" s="186">
        <v>35</v>
      </c>
      <c r="V13" s="190">
        <v>5</v>
      </c>
      <c r="W13" s="187">
        <v>0</v>
      </c>
      <c r="X13" s="187">
        <v>0</v>
      </c>
    </row>
    <row r="14" spans="1:24" x14ac:dyDescent="0.25">
      <c r="A14" s="138"/>
      <c r="B14" s="130" t="s">
        <v>424</v>
      </c>
      <c r="C14" s="348">
        <f>D13/C13*100</f>
        <v>11.527377521613833</v>
      </c>
      <c r="D14" s="349"/>
      <c r="E14" s="191">
        <f t="shared" ref="E14:V14" si="0">E13/$D$13*100</f>
        <v>87.5</v>
      </c>
      <c r="F14" s="192">
        <f t="shared" si="0"/>
        <v>12.5</v>
      </c>
      <c r="G14" s="192">
        <f t="shared" si="0"/>
        <v>0</v>
      </c>
      <c r="H14" s="192">
        <f t="shared" si="0"/>
        <v>0</v>
      </c>
      <c r="I14" s="191">
        <f t="shared" si="0"/>
        <v>92.5</v>
      </c>
      <c r="J14" s="192">
        <f t="shared" si="0"/>
        <v>7.5</v>
      </c>
      <c r="K14" s="192">
        <f t="shared" si="0"/>
        <v>0</v>
      </c>
      <c r="L14" s="192">
        <f t="shared" si="0"/>
        <v>0</v>
      </c>
      <c r="M14" s="193">
        <f t="shared" si="0"/>
        <v>87.5</v>
      </c>
      <c r="N14" s="194">
        <f t="shared" si="0"/>
        <v>12.5</v>
      </c>
      <c r="O14" s="192">
        <f t="shared" si="0"/>
        <v>0</v>
      </c>
      <c r="P14" s="192">
        <f t="shared" si="0"/>
        <v>0</v>
      </c>
      <c r="Q14" s="191">
        <f t="shared" si="0"/>
        <v>87.5</v>
      </c>
      <c r="R14" s="192">
        <f t="shared" si="0"/>
        <v>12.5</v>
      </c>
      <c r="S14" s="192">
        <f t="shared" si="0"/>
        <v>0</v>
      </c>
      <c r="T14" s="192">
        <f t="shared" si="0"/>
        <v>0</v>
      </c>
      <c r="U14" s="191">
        <f t="shared" si="0"/>
        <v>87.5</v>
      </c>
      <c r="V14" s="194">
        <f t="shared" si="0"/>
        <v>12.5</v>
      </c>
      <c r="W14" s="192">
        <f>W13/$D$13*100</f>
        <v>0</v>
      </c>
      <c r="X14" s="192">
        <f>X13/$D$13*100</f>
        <v>0</v>
      </c>
    </row>
    <row r="15" spans="1:24" x14ac:dyDescent="0.25">
      <c r="A15" s="138">
        <v>2</v>
      </c>
      <c r="B15" s="129" t="s">
        <v>429</v>
      </c>
      <c r="C15" s="342"/>
      <c r="D15" s="343"/>
      <c r="E15" s="343"/>
      <c r="F15" s="343"/>
      <c r="G15" s="343"/>
      <c r="H15" s="343"/>
      <c r="I15" s="343"/>
      <c r="J15" s="343"/>
      <c r="K15" s="343"/>
      <c r="L15" s="343"/>
      <c r="M15" s="343"/>
      <c r="N15" s="343"/>
      <c r="O15" s="343"/>
      <c r="P15" s="343"/>
      <c r="Q15" s="343"/>
      <c r="R15" s="343"/>
      <c r="S15" s="343"/>
      <c r="T15" s="343"/>
      <c r="U15" s="343"/>
      <c r="V15" s="343"/>
      <c r="W15" s="343"/>
      <c r="X15" s="344"/>
    </row>
    <row r="16" spans="1:24" x14ac:dyDescent="0.25">
      <c r="A16" s="139"/>
      <c r="B16" s="130" t="s">
        <v>170</v>
      </c>
      <c r="C16" s="184">
        <f>'Bieu 1B'!C14</f>
        <v>302</v>
      </c>
      <c r="D16" s="179">
        <v>30</v>
      </c>
      <c r="E16" s="173">
        <v>28</v>
      </c>
      <c r="F16" s="173">
        <v>2</v>
      </c>
      <c r="G16" s="173">
        <v>0</v>
      </c>
      <c r="H16" s="173">
        <v>0</v>
      </c>
      <c r="I16" s="173">
        <v>27</v>
      </c>
      <c r="J16" s="173">
        <v>3</v>
      </c>
      <c r="K16" s="173">
        <v>0</v>
      </c>
      <c r="L16" s="173">
        <v>0</v>
      </c>
      <c r="M16" s="191">
        <v>26</v>
      </c>
      <c r="N16" s="173">
        <v>4</v>
      </c>
      <c r="O16" s="173">
        <v>0</v>
      </c>
      <c r="P16" s="173">
        <v>0</v>
      </c>
      <c r="Q16" s="173">
        <v>30</v>
      </c>
      <c r="R16" s="173">
        <v>0</v>
      </c>
      <c r="S16" s="173">
        <v>0</v>
      </c>
      <c r="T16" s="173">
        <v>0</v>
      </c>
      <c r="U16" s="173">
        <v>28</v>
      </c>
      <c r="V16" s="173">
        <v>2</v>
      </c>
      <c r="W16" s="192">
        <v>0</v>
      </c>
      <c r="X16" s="192">
        <v>0</v>
      </c>
    </row>
    <row r="17" spans="1:24" x14ac:dyDescent="0.25">
      <c r="A17" s="138"/>
      <c r="B17" s="130" t="s">
        <v>424</v>
      </c>
      <c r="C17" s="348">
        <f>D16/$C$16*100</f>
        <v>9.9337748344370862</v>
      </c>
      <c r="D17" s="349"/>
      <c r="E17" s="191">
        <f>E16/$D$16*100</f>
        <v>93.333333333333329</v>
      </c>
      <c r="F17" s="194">
        <f>F16/$D$16*100</f>
        <v>6.666666666666667</v>
      </c>
      <c r="G17" s="194">
        <f>G16/$D$16*100</f>
        <v>0</v>
      </c>
      <c r="H17" s="194">
        <f>H16/$D$16*100</f>
        <v>0</v>
      </c>
      <c r="I17" s="191">
        <f>I16/$D$16*100</f>
        <v>90</v>
      </c>
      <c r="J17" s="192">
        <f>$J$16/D16*100</f>
        <v>10</v>
      </c>
      <c r="K17" s="195">
        <f>$K$16/D16*100</f>
        <v>0</v>
      </c>
      <c r="L17" s="195">
        <f t="shared" ref="L17:X17" si="1">L16/$D$16*100</f>
        <v>0</v>
      </c>
      <c r="M17" s="191">
        <f t="shared" si="1"/>
        <v>86.666666666666671</v>
      </c>
      <c r="N17" s="194">
        <f t="shared" si="1"/>
        <v>13.333333333333334</v>
      </c>
      <c r="O17" s="195">
        <f t="shared" si="1"/>
        <v>0</v>
      </c>
      <c r="P17" s="195">
        <f t="shared" si="1"/>
        <v>0</v>
      </c>
      <c r="Q17" s="191">
        <f t="shared" si="1"/>
        <v>100</v>
      </c>
      <c r="R17" s="192">
        <f t="shared" si="1"/>
        <v>0</v>
      </c>
      <c r="S17" s="192">
        <f t="shared" si="1"/>
        <v>0</v>
      </c>
      <c r="T17" s="192">
        <f t="shared" si="1"/>
        <v>0</v>
      </c>
      <c r="U17" s="191">
        <f t="shared" si="1"/>
        <v>93.333333333333329</v>
      </c>
      <c r="V17" s="192">
        <f t="shared" si="1"/>
        <v>6.666666666666667</v>
      </c>
      <c r="W17" s="192">
        <f t="shared" si="1"/>
        <v>0</v>
      </c>
      <c r="X17" s="195">
        <f t="shared" si="1"/>
        <v>0</v>
      </c>
    </row>
    <row r="18" spans="1:24" x14ac:dyDescent="0.25">
      <c r="A18" s="165">
        <v>3</v>
      </c>
      <c r="B18" s="129" t="s">
        <v>454</v>
      </c>
      <c r="C18" s="345"/>
      <c r="D18" s="346"/>
      <c r="E18" s="346"/>
      <c r="F18" s="346"/>
      <c r="G18" s="346"/>
      <c r="H18" s="346"/>
      <c r="I18" s="346"/>
      <c r="J18" s="346"/>
      <c r="K18" s="346"/>
      <c r="L18" s="346"/>
      <c r="M18" s="346"/>
      <c r="N18" s="346"/>
      <c r="O18" s="346"/>
      <c r="P18" s="346"/>
      <c r="Q18" s="346"/>
      <c r="R18" s="346"/>
      <c r="S18" s="346"/>
      <c r="T18" s="346"/>
      <c r="U18" s="346"/>
      <c r="V18" s="346"/>
      <c r="W18" s="346"/>
      <c r="X18" s="347"/>
    </row>
    <row r="19" spans="1:24" x14ac:dyDescent="0.25">
      <c r="A19" s="165"/>
      <c r="B19" s="130" t="s">
        <v>170</v>
      </c>
      <c r="C19" s="184">
        <f>'Bieu 1B'!C18</f>
        <v>564</v>
      </c>
      <c r="D19" s="185">
        <v>53</v>
      </c>
      <c r="E19" s="191">
        <v>52</v>
      </c>
      <c r="F19" s="192">
        <v>1</v>
      </c>
      <c r="G19" s="192">
        <v>0</v>
      </c>
      <c r="H19" s="192">
        <v>0</v>
      </c>
      <c r="I19" s="191">
        <v>53</v>
      </c>
      <c r="J19" s="192">
        <v>0</v>
      </c>
      <c r="K19" s="192">
        <v>0</v>
      </c>
      <c r="L19" s="192">
        <v>0</v>
      </c>
      <c r="M19" s="191">
        <v>42</v>
      </c>
      <c r="N19" s="194">
        <v>11</v>
      </c>
      <c r="O19" s="192">
        <v>0</v>
      </c>
      <c r="P19" s="192">
        <v>0</v>
      </c>
      <c r="Q19" s="191">
        <v>53</v>
      </c>
      <c r="R19" s="192">
        <v>0</v>
      </c>
      <c r="S19" s="192">
        <v>0</v>
      </c>
      <c r="T19" s="192">
        <v>0</v>
      </c>
      <c r="U19" s="191">
        <v>50</v>
      </c>
      <c r="V19" s="192">
        <v>3</v>
      </c>
      <c r="W19" s="192">
        <v>0</v>
      </c>
      <c r="X19" s="192">
        <v>0</v>
      </c>
    </row>
    <row r="20" spans="1:24" x14ac:dyDescent="0.25">
      <c r="A20" s="165"/>
      <c r="B20" s="130" t="s">
        <v>424</v>
      </c>
      <c r="C20" s="348">
        <f>D19/C19*100</f>
        <v>9.3971631205673756</v>
      </c>
      <c r="D20" s="349"/>
      <c r="E20" s="191">
        <f t="shared" ref="E20:X20" si="2">E19/$D$19*100</f>
        <v>98.113207547169807</v>
      </c>
      <c r="F20" s="192">
        <f t="shared" si="2"/>
        <v>1.8867924528301887</v>
      </c>
      <c r="G20" s="195">
        <f t="shared" si="2"/>
        <v>0</v>
      </c>
      <c r="H20" s="195">
        <f t="shared" si="2"/>
        <v>0</v>
      </c>
      <c r="I20" s="191">
        <f t="shared" si="2"/>
        <v>100</v>
      </c>
      <c r="J20" s="192">
        <f t="shared" si="2"/>
        <v>0</v>
      </c>
      <c r="K20" s="195">
        <f t="shared" si="2"/>
        <v>0</v>
      </c>
      <c r="L20" s="195">
        <f t="shared" si="2"/>
        <v>0</v>
      </c>
      <c r="M20" s="191">
        <f t="shared" si="2"/>
        <v>79.245283018867923</v>
      </c>
      <c r="N20" s="194">
        <f t="shared" si="2"/>
        <v>20.754716981132077</v>
      </c>
      <c r="O20" s="195">
        <f t="shared" si="2"/>
        <v>0</v>
      </c>
      <c r="P20" s="195">
        <f t="shared" si="2"/>
        <v>0</v>
      </c>
      <c r="Q20" s="191">
        <f t="shared" si="2"/>
        <v>100</v>
      </c>
      <c r="R20" s="192">
        <f t="shared" si="2"/>
        <v>0</v>
      </c>
      <c r="S20" s="195">
        <f t="shared" si="2"/>
        <v>0</v>
      </c>
      <c r="T20" s="195">
        <f t="shared" si="2"/>
        <v>0</v>
      </c>
      <c r="U20" s="191">
        <f t="shared" si="2"/>
        <v>94.339622641509436</v>
      </c>
      <c r="V20" s="192">
        <f t="shared" si="2"/>
        <v>5.6603773584905666</v>
      </c>
      <c r="W20" s="192">
        <f t="shared" si="2"/>
        <v>0</v>
      </c>
      <c r="X20" s="195">
        <f t="shared" si="2"/>
        <v>0</v>
      </c>
    </row>
    <row r="21" spans="1:24" x14ac:dyDescent="0.25">
      <c r="A21" s="138">
        <v>4</v>
      </c>
      <c r="B21" s="129" t="s">
        <v>430</v>
      </c>
      <c r="C21" s="345"/>
      <c r="D21" s="346"/>
      <c r="E21" s="346"/>
      <c r="F21" s="346"/>
      <c r="G21" s="346"/>
      <c r="H21" s="346"/>
      <c r="I21" s="346"/>
      <c r="J21" s="346"/>
      <c r="K21" s="346"/>
      <c r="L21" s="346"/>
      <c r="M21" s="346"/>
      <c r="N21" s="346"/>
      <c r="O21" s="346"/>
      <c r="P21" s="346"/>
      <c r="Q21" s="346"/>
      <c r="R21" s="346"/>
      <c r="S21" s="346"/>
      <c r="T21" s="346"/>
      <c r="U21" s="346"/>
      <c r="V21" s="346"/>
      <c r="W21" s="346"/>
      <c r="X21" s="347"/>
    </row>
    <row r="22" spans="1:24" x14ac:dyDescent="0.25">
      <c r="A22" s="139"/>
      <c r="B22" s="130" t="s">
        <v>170</v>
      </c>
      <c r="C22" s="184">
        <f>'Bieu 1B'!C17</f>
        <v>510</v>
      </c>
      <c r="D22" s="185">
        <v>140</v>
      </c>
      <c r="E22" s="191">
        <v>120</v>
      </c>
      <c r="F22" s="192">
        <v>20</v>
      </c>
      <c r="G22" s="192">
        <v>0</v>
      </c>
      <c r="H22" s="192">
        <v>0</v>
      </c>
      <c r="I22" s="191">
        <v>130</v>
      </c>
      <c r="J22" s="192">
        <v>10</v>
      </c>
      <c r="K22" s="192">
        <v>0</v>
      </c>
      <c r="L22" s="192">
        <v>0</v>
      </c>
      <c r="M22" s="191">
        <v>45</v>
      </c>
      <c r="N22" s="194">
        <v>95</v>
      </c>
      <c r="O22" s="192">
        <v>0</v>
      </c>
      <c r="P22" s="192">
        <v>0</v>
      </c>
      <c r="Q22" s="191">
        <v>140</v>
      </c>
      <c r="R22" s="192">
        <v>0</v>
      </c>
      <c r="S22" s="192">
        <v>0</v>
      </c>
      <c r="T22" s="192">
        <v>0</v>
      </c>
      <c r="U22" s="191">
        <v>130</v>
      </c>
      <c r="V22" s="192">
        <v>10</v>
      </c>
      <c r="W22" s="192">
        <v>0</v>
      </c>
      <c r="X22" s="192">
        <v>0</v>
      </c>
    </row>
    <row r="23" spans="1:24" x14ac:dyDescent="0.25">
      <c r="A23" s="138"/>
      <c r="B23" s="130" t="s">
        <v>424</v>
      </c>
      <c r="C23" s="348">
        <f>D22/C22*100</f>
        <v>27.450980392156865</v>
      </c>
      <c r="D23" s="349"/>
      <c r="E23" s="191">
        <f t="shared" ref="E23:X23" si="3">E22/$D$22*100</f>
        <v>85.714285714285708</v>
      </c>
      <c r="F23" s="194">
        <f t="shared" si="3"/>
        <v>14.285714285714285</v>
      </c>
      <c r="G23" s="194">
        <f t="shared" si="3"/>
        <v>0</v>
      </c>
      <c r="H23" s="194">
        <f t="shared" si="3"/>
        <v>0</v>
      </c>
      <c r="I23" s="191">
        <f t="shared" si="3"/>
        <v>92.857142857142861</v>
      </c>
      <c r="J23" s="192">
        <f t="shared" si="3"/>
        <v>7.1428571428571423</v>
      </c>
      <c r="K23" s="195">
        <f t="shared" si="3"/>
        <v>0</v>
      </c>
      <c r="L23" s="195">
        <f t="shared" si="3"/>
        <v>0</v>
      </c>
      <c r="M23" s="191">
        <f t="shared" si="3"/>
        <v>32.142857142857146</v>
      </c>
      <c r="N23" s="194">
        <f t="shared" si="3"/>
        <v>67.857142857142861</v>
      </c>
      <c r="O23" s="195">
        <f t="shared" si="3"/>
        <v>0</v>
      </c>
      <c r="P23" s="195">
        <f t="shared" si="3"/>
        <v>0</v>
      </c>
      <c r="Q23" s="191">
        <f t="shared" si="3"/>
        <v>100</v>
      </c>
      <c r="R23" s="192">
        <f t="shared" si="3"/>
        <v>0</v>
      </c>
      <c r="S23" s="195">
        <f t="shared" si="3"/>
        <v>0</v>
      </c>
      <c r="T23" s="195">
        <f t="shared" si="3"/>
        <v>0</v>
      </c>
      <c r="U23" s="191">
        <f t="shared" si="3"/>
        <v>92.857142857142861</v>
      </c>
      <c r="V23" s="192">
        <f t="shared" si="3"/>
        <v>7.1428571428571423</v>
      </c>
      <c r="W23" s="195">
        <f t="shared" si="3"/>
        <v>0</v>
      </c>
      <c r="X23" s="195">
        <f t="shared" si="3"/>
        <v>0</v>
      </c>
    </row>
    <row r="24" spans="1:24" x14ac:dyDescent="0.25">
      <c r="A24" s="138">
        <v>5</v>
      </c>
      <c r="B24" s="129" t="s">
        <v>437</v>
      </c>
      <c r="C24" s="342"/>
      <c r="D24" s="343"/>
      <c r="E24" s="343"/>
      <c r="F24" s="343"/>
      <c r="G24" s="343"/>
      <c r="H24" s="343"/>
      <c r="I24" s="343"/>
      <c r="J24" s="343"/>
      <c r="K24" s="343"/>
      <c r="L24" s="343"/>
      <c r="M24" s="343"/>
      <c r="N24" s="343"/>
      <c r="O24" s="343"/>
      <c r="P24" s="343"/>
      <c r="Q24" s="343"/>
      <c r="R24" s="343"/>
      <c r="S24" s="343"/>
      <c r="T24" s="343"/>
      <c r="U24" s="343"/>
      <c r="V24" s="343"/>
      <c r="W24" s="343"/>
      <c r="X24" s="344"/>
    </row>
    <row r="25" spans="1:24" x14ac:dyDescent="0.25">
      <c r="A25" s="139"/>
      <c r="B25" s="130" t="s">
        <v>170</v>
      </c>
      <c r="C25" s="184">
        <f>'Bieu 1B'!C15</f>
        <v>351</v>
      </c>
      <c r="D25" s="196">
        <v>35</v>
      </c>
      <c r="E25" s="191">
        <v>30</v>
      </c>
      <c r="F25" s="173">
        <v>5</v>
      </c>
      <c r="G25" s="173">
        <v>0</v>
      </c>
      <c r="H25" s="173">
        <v>0</v>
      </c>
      <c r="I25" s="191">
        <v>35</v>
      </c>
      <c r="J25" s="173">
        <v>0</v>
      </c>
      <c r="K25" s="173">
        <v>0</v>
      </c>
      <c r="L25" s="173">
        <v>0</v>
      </c>
      <c r="M25" s="191">
        <v>35</v>
      </c>
      <c r="N25" s="197">
        <v>0</v>
      </c>
      <c r="O25" s="173">
        <v>0</v>
      </c>
      <c r="P25" s="173">
        <v>0</v>
      </c>
      <c r="Q25" s="191">
        <v>35</v>
      </c>
      <c r="R25" s="173">
        <v>0</v>
      </c>
      <c r="S25" s="173">
        <v>0</v>
      </c>
      <c r="T25" s="173">
        <v>0</v>
      </c>
      <c r="U25" s="191">
        <v>30</v>
      </c>
      <c r="V25" s="197">
        <v>5</v>
      </c>
      <c r="W25" s="173">
        <v>0</v>
      </c>
      <c r="X25" s="173">
        <v>0</v>
      </c>
    </row>
    <row r="26" spans="1:24" x14ac:dyDescent="0.25">
      <c r="A26" s="138"/>
      <c r="B26" s="130" t="s">
        <v>424</v>
      </c>
      <c r="C26" s="350">
        <f>D25/$C$25*100</f>
        <v>9.9715099715099722</v>
      </c>
      <c r="D26" s="351"/>
      <c r="E26" s="191">
        <f t="shared" ref="E26:X26" si="4">E25/$D$25*100</f>
        <v>85.714285714285708</v>
      </c>
      <c r="F26" s="192">
        <f t="shared" si="4"/>
        <v>14.285714285714285</v>
      </c>
      <c r="G26" s="195">
        <f t="shared" si="4"/>
        <v>0</v>
      </c>
      <c r="H26" s="195">
        <f t="shared" si="4"/>
        <v>0</v>
      </c>
      <c r="I26" s="191">
        <f t="shared" si="4"/>
        <v>100</v>
      </c>
      <c r="J26" s="192">
        <f t="shared" si="4"/>
        <v>0</v>
      </c>
      <c r="K26" s="195">
        <f t="shared" si="4"/>
        <v>0</v>
      </c>
      <c r="L26" s="195">
        <f t="shared" si="4"/>
        <v>0</v>
      </c>
      <c r="M26" s="191">
        <f t="shared" si="4"/>
        <v>100</v>
      </c>
      <c r="N26" s="194">
        <f t="shared" si="4"/>
        <v>0</v>
      </c>
      <c r="O26" s="195">
        <f t="shared" si="4"/>
        <v>0</v>
      </c>
      <c r="P26" s="195">
        <f t="shared" si="4"/>
        <v>0</v>
      </c>
      <c r="Q26" s="198">
        <f t="shared" si="4"/>
        <v>100</v>
      </c>
      <c r="R26" s="199">
        <f t="shared" si="4"/>
        <v>0</v>
      </c>
      <c r="S26" s="195">
        <f t="shared" si="4"/>
        <v>0</v>
      </c>
      <c r="T26" s="195">
        <f t="shared" si="4"/>
        <v>0</v>
      </c>
      <c r="U26" s="191">
        <f t="shared" si="4"/>
        <v>85.714285714285708</v>
      </c>
      <c r="V26" s="192">
        <f t="shared" si="4"/>
        <v>14.285714285714285</v>
      </c>
      <c r="W26" s="195">
        <f t="shared" si="4"/>
        <v>0</v>
      </c>
      <c r="X26" s="195">
        <f t="shared" si="4"/>
        <v>0</v>
      </c>
    </row>
    <row r="27" spans="1:24" x14ac:dyDescent="0.25">
      <c r="A27" s="138">
        <v>6</v>
      </c>
      <c r="B27" s="205" t="s">
        <v>438</v>
      </c>
      <c r="C27" s="342"/>
      <c r="D27" s="343"/>
      <c r="E27" s="343"/>
      <c r="F27" s="343"/>
      <c r="G27" s="343"/>
      <c r="H27" s="343"/>
      <c r="I27" s="343"/>
      <c r="J27" s="343"/>
      <c r="K27" s="343"/>
      <c r="L27" s="343"/>
      <c r="M27" s="343"/>
      <c r="N27" s="343"/>
      <c r="O27" s="343"/>
      <c r="P27" s="343"/>
      <c r="Q27" s="343"/>
      <c r="R27" s="343"/>
      <c r="S27" s="343"/>
      <c r="T27" s="343"/>
      <c r="U27" s="343"/>
      <c r="V27" s="343"/>
      <c r="W27" s="343"/>
      <c r="X27" s="344"/>
    </row>
    <row r="28" spans="1:24" x14ac:dyDescent="0.25">
      <c r="A28" s="139"/>
      <c r="B28" s="130" t="s">
        <v>170</v>
      </c>
      <c r="C28" s="184">
        <f>'Bieu 1B'!C13</f>
        <v>286</v>
      </c>
      <c r="D28" s="185">
        <v>32</v>
      </c>
      <c r="E28" s="191">
        <v>32</v>
      </c>
      <c r="F28" s="192">
        <v>0</v>
      </c>
      <c r="G28" s="192">
        <v>0</v>
      </c>
      <c r="H28" s="192">
        <v>0</v>
      </c>
      <c r="I28" s="191">
        <v>32</v>
      </c>
      <c r="J28" s="192">
        <v>0</v>
      </c>
      <c r="K28" s="192">
        <v>0</v>
      </c>
      <c r="L28" s="192">
        <v>0</v>
      </c>
      <c r="M28" s="191">
        <v>32</v>
      </c>
      <c r="N28" s="194">
        <v>0</v>
      </c>
      <c r="O28" s="192">
        <v>0</v>
      </c>
      <c r="P28" s="192">
        <v>0</v>
      </c>
      <c r="Q28" s="191">
        <v>32</v>
      </c>
      <c r="R28" s="192">
        <v>0</v>
      </c>
      <c r="S28" s="192">
        <v>0</v>
      </c>
      <c r="T28" s="192">
        <v>0</v>
      </c>
      <c r="U28" s="191">
        <v>32</v>
      </c>
      <c r="V28" s="192">
        <v>0</v>
      </c>
      <c r="W28" s="192">
        <v>0</v>
      </c>
      <c r="X28" s="192">
        <v>0</v>
      </c>
    </row>
    <row r="29" spans="1:24" x14ac:dyDescent="0.25">
      <c r="A29" s="138"/>
      <c r="B29" s="130" t="s">
        <v>424</v>
      </c>
      <c r="C29" s="348">
        <f>D28/C28*100</f>
        <v>11.188811188811188</v>
      </c>
      <c r="D29" s="349"/>
      <c r="E29" s="191">
        <f t="shared" ref="E29:X29" si="5">E28/$D$28*100</f>
        <v>100</v>
      </c>
      <c r="F29" s="192">
        <f t="shared" si="5"/>
        <v>0</v>
      </c>
      <c r="G29" s="195">
        <f t="shared" si="5"/>
        <v>0</v>
      </c>
      <c r="H29" s="195">
        <f t="shared" si="5"/>
        <v>0</v>
      </c>
      <c r="I29" s="191">
        <f t="shared" si="5"/>
        <v>100</v>
      </c>
      <c r="J29" s="192">
        <f t="shared" si="5"/>
        <v>0</v>
      </c>
      <c r="K29" s="195">
        <f t="shared" si="5"/>
        <v>0</v>
      </c>
      <c r="L29" s="195">
        <f t="shared" si="5"/>
        <v>0</v>
      </c>
      <c r="M29" s="193">
        <f t="shared" si="5"/>
        <v>100</v>
      </c>
      <c r="N29" s="194">
        <f t="shared" si="5"/>
        <v>0</v>
      </c>
      <c r="O29" s="195">
        <f t="shared" si="5"/>
        <v>0</v>
      </c>
      <c r="P29" s="195">
        <f t="shared" si="5"/>
        <v>0</v>
      </c>
      <c r="Q29" s="191">
        <f t="shared" si="5"/>
        <v>100</v>
      </c>
      <c r="R29" s="192">
        <f t="shared" si="5"/>
        <v>0</v>
      </c>
      <c r="S29" s="195">
        <f t="shared" si="5"/>
        <v>0</v>
      </c>
      <c r="T29" s="195">
        <f t="shared" si="5"/>
        <v>0</v>
      </c>
      <c r="U29" s="191">
        <f t="shared" si="5"/>
        <v>100</v>
      </c>
      <c r="V29" s="192">
        <f t="shared" si="5"/>
        <v>0</v>
      </c>
      <c r="W29" s="195">
        <f t="shared" si="5"/>
        <v>0</v>
      </c>
      <c r="X29" s="195">
        <f t="shared" si="5"/>
        <v>0</v>
      </c>
    </row>
    <row r="30" spans="1:24" x14ac:dyDescent="0.25">
      <c r="A30" s="138">
        <v>7</v>
      </c>
      <c r="B30" s="129" t="s">
        <v>439</v>
      </c>
      <c r="C30" s="342"/>
      <c r="D30" s="343"/>
      <c r="E30" s="343"/>
      <c r="F30" s="343"/>
      <c r="G30" s="343"/>
      <c r="H30" s="343"/>
      <c r="I30" s="343"/>
      <c r="J30" s="343"/>
      <c r="K30" s="343"/>
      <c r="L30" s="343"/>
      <c r="M30" s="343"/>
      <c r="N30" s="343"/>
      <c r="O30" s="343"/>
      <c r="P30" s="343"/>
      <c r="Q30" s="343"/>
      <c r="R30" s="343"/>
      <c r="S30" s="343"/>
      <c r="T30" s="343"/>
      <c r="U30" s="343"/>
      <c r="V30" s="343"/>
      <c r="W30" s="343"/>
      <c r="X30" s="344"/>
    </row>
    <row r="31" spans="1:24" x14ac:dyDescent="0.25">
      <c r="A31" s="139"/>
      <c r="B31" s="130" t="s">
        <v>170</v>
      </c>
      <c r="C31" s="184">
        <f>'Bieu 1B'!C9</f>
        <v>461</v>
      </c>
      <c r="D31" s="200">
        <v>55</v>
      </c>
      <c r="E31" s="191">
        <v>46</v>
      </c>
      <c r="F31" s="192">
        <v>9</v>
      </c>
      <c r="G31" s="195">
        <v>0</v>
      </c>
      <c r="H31" s="195">
        <v>0</v>
      </c>
      <c r="I31" s="191">
        <v>53</v>
      </c>
      <c r="J31" s="192">
        <v>2</v>
      </c>
      <c r="K31" s="195">
        <v>0</v>
      </c>
      <c r="L31" s="195">
        <v>0</v>
      </c>
      <c r="M31" s="191">
        <v>44</v>
      </c>
      <c r="N31" s="194">
        <v>11</v>
      </c>
      <c r="O31" s="195">
        <v>0</v>
      </c>
      <c r="P31" s="195">
        <v>0</v>
      </c>
      <c r="Q31" s="191">
        <v>55</v>
      </c>
      <c r="R31" s="192">
        <v>0</v>
      </c>
      <c r="S31" s="195">
        <v>0</v>
      </c>
      <c r="T31" s="195">
        <v>0</v>
      </c>
      <c r="U31" s="191">
        <v>48</v>
      </c>
      <c r="V31" s="192">
        <v>7</v>
      </c>
      <c r="W31" s="195">
        <v>0</v>
      </c>
      <c r="X31" s="195">
        <v>0</v>
      </c>
    </row>
    <row r="32" spans="1:24" x14ac:dyDescent="0.25">
      <c r="A32" s="138"/>
      <c r="B32" s="130" t="s">
        <v>424</v>
      </c>
      <c r="C32" s="350">
        <f>D31/$C$31*100</f>
        <v>11.930585683297181</v>
      </c>
      <c r="D32" s="351"/>
      <c r="E32" s="191">
        <f t="shared" ref="E32:X32" si="6">E31/$D$31*100</f>
        <v>83.636363636363626</v>
      </c>
      <c r="F32" s="192">
        <f t="shared" si="6"/>
        <v>16.363636363636363</v>
      </c>
      <c r="G32" s="195">
        <f t="shared" si="6"/>
        <v>0</v>
      </c>
      <c r="H32" s="195">
        <f t="shared" si="6"/>
        <v>0</v>
      </c>
      <c r="I32" s="191">
        <f t="shared" si="6"/>
        <v>96.36363636363636</v>
      </c>
      <c r="J32" s="192">
        <f t="shared" si="6"/>
        <v>3.6363636363636362</v>
      </c>
      <c r="K32" s="195">
        <f t="shared" si="6"/>
        <v>0</v>
      </c>
      <c r="L32" s="195">
        <f t="shared" si="6"/>
        <v>0</v>
      </c>
      <c r="M32" s="193">
        <f t="shared" si="6"/>
        <v>80</v>
      </c>
      <c r="N32" s="194">
        <f t="shared" si="6"/>
        <v>20</v>
      </c>
      <c r="O32" s="195">
        <f t="shared" si="6"/>
        <v>0</v>
      </c>
      <c r="P32" s="195">
        <f t="shared" si="6"/>
        <v>0</v>
      </c>
      <c r="Q32" s="191">
        <f t="shared" si="6"/>
        <v>100</v>
      </c>
      <c r="R32" s="192">
        <f t="shared" si="6"/>
        <v>0</v>
      </c>
      <c r="S32" s="195">
        <f t="shared" si="6"/>
        <v>0</v>
      </c>
      <c r="T32" s="195">
        <f t="shared" si="6"/>
        <v>0</v>
      </c>
      <c r="U32" s="191">
        <f t="shared" si="6"/>
        <v>87.272727272727266</v>
      </c>
      <c r="V32" s="192">
        <f t="shared" si="6"/>
        <v>12.727272727272727</v>
      </c>
      <c r="W32" s="195">
        <f t="shared" si="6"/>
        <v>0</v>
      </c>
      <c r="X32" s="195">
        <f t="shared" si="6"/>
        <v>0</v>
      </c>
    </row>
    <row r="33" spans="1:24" x14ac:dyDescent="0.25">
      <c r="A33" s="138">
        <v>8</v>
      </c>
      <c r="B33" s="205" t="s">
        <v>440</v>
      </c>
      <c r="C33" s="366"/>
      <c r="D33" s="367"/>
      <c r="E33" s="367"/>
      <c r="F33" s="367"/>
      <c r="G33" s="367"/>
      <c r="H33" s="367"/>
      <c r="I33" s="367"/>
      <c r="J33" s="367"/>
      <c r="K33" s="367"/>
      <c r="L33" s="367"/>
      <c r="M33" s="367"/>
      <c r="N33" s="367"/>
      <c r="O33" s="367"/>
      <c r="P33" s="367"/>
      <c r="Q33" s="367"/>
      <c r="R33" s="367"/>
      <c r="S33" s="367"/>
      <c r="T33" s="367"/>
      <c r="U33" s="367"/>
      <c r="V33" s="367"/>
      <c r="W33" s="367"/>
      <c r="X33" s="368"/>
    </row>
    <row r="34" spans="1:24" x14ac:dyDescent="0.25">
      <c r="A34" s="138"/>
      <c r="B34" s="130" t="s">
        <v>170</v>
      </c>
      <c r="C34" s="184">
        <f>'Bieu 1B'!C10</f>
        <v>441</v>
      </c>
      <c r="D34" s="201">
        <v>36</v>
      </c>
      <c r="E34" s="191">
        <v>36</v>
      </c>
      <c r="F34" s="192">
        <v>0</v>
      </c>
      <c r="G34" s="195">
        <v>0</v>
      </c>
      <c r="H34" s="195">
        <v>0</v>
      </c>
      <c r="I34" s="191">
        <v>33</v>
      </c>
      <c r="J34" s="192">
        <v>3</v>
      </c>
      <c r="K34" s="195">
        <v>0</v>
      </c>
      <c r="L34" s="195">
        <v>0</v>
      </c>
      <c r="M34" s="193">
        <v>36</v>
      </c>
      <c r="N34" s="194">
        <v>0</v>
      </c>
      <c r="O34" s="195">
        <v>0</v>
      </c>
      <c r="P34" s="195">
        <v>0</v>
      </c>
      <c r="Q34" s="191">
        <v>36</v>
      </c>
      <c r="R34" s="192">
        <v>0</v>
      </c>
      <c r="S34" s="195">
        <v>0</v>
      </c>
      <c r="T34" s="195">
        <v>0</v>
      </c>
      <c r="U34" s="191">
        <v>36</v>
      </c>
      <c r="V34" s="192">
        <v>0</v>
      </c>
      <c r="W34" s="195">
        <v>0</v>
      </c>
      <c r="X34" s="195">
        <v>0</v>
      </c>
    </row>
    <row r="35" spans="1:24" x14ac:dyDescent="0.25">
      <c r="A35" s="138"/>
      <c r="B35" s="130" t="s">
        <v>424</v>
      </c>
      <c r="C35" s="348">
        <f>D34/C34*100</f>
        <v>8.1632653061224492</v>
      </c>
      <c r="D35" s="349"/>
      <c r="E35" s="191">
        <f>E34/$D$34*100</f>
        <v>100</v>
      </c>
      <c r="F35" s="194">
        <f t="shared" ref="F35:X35" si="7">F34/$D$34*100</f>
        <v>0</v>
      </c>
      <c r="G35" s="194">
        <f t="shared" si="7"/>
        <v>0</v>
      </c>
      <c r="H35" s="194">
        <f t="shared" si="7"/>
        <v>0</v>
      </c>
      <c r="I35" s="191">
        <f t="shared" si="7"/>
        <v>91.666666666666657</v>
      </c>
      <c r="J35" s="194">
        <f t="shared" si="7"/>
        <v>8.3333333333333321</v>
      </c>
      <c r="K35" s="194">
        <f t="shared" si="7"/>
        <v>0</v>
      </c>
      <c r="L35" s="194">
        <f t="shared" si="7"/>
        <v>0</v>
      </c>
      <c r="M35" s="191">
        <f t="shared" si="7"/>
        <v>100</v>
      </c>
      <c r="N35" s="194">
        <f t="shared" si="7"/>
        <v>0</v>
      </c>
      <c r="O35" s="194">
        <f t="shared" si="7"/>
        <v>0</v>
      </c>
      <c r="P35" s="194">
        <f t="shared" si="7"/>
        <v>0</v>
      </c>
      <c r="Q35" s="194">
        <f t="shared" si="7"/>
        <v>100</v>
      </c>
      <c r="R35" s="194">
        <f t="shared" si="7"/>
        <v>0</v>
      </c>
      <c r="S35" s="194">
        <f t="shared" si="7"/>
        <v>0</v>
      </c>
      <c r="T35" s="194">
        <f t="shared" si="7"/>
        <v>0</v>
      </c>
      <c r="U35" s="191">
        <f t="shared" si="7"/>
        <v>100</v>
      </c>
      <c r="V35" s="194">
        <f t="shared" si="7"/>
        <v>0</v>
      </c>
      <c r="W35" s="194">
        <f t="shared" si="7"/>
        <v>0</v>
      </c>
      <c r="X35" s="194">
        <f t="shared" si="7"/>
        <v>0</v>
      </c>
    </row>
    <row r="36" spans="1:24" x14ac:dyDescent="0.25">
      <c r="A36" s="138">
        <v>9</v>
      </c>
      <c r="B36" s="129" t="s">
        <v>441</v>
      </c>
      <c r="C36" s="342"/>
      <c r="D36" s="343"/>
      <c r="E36" s="343"/>
      <c r="F36" s="343"/>
      <c r="G36" s="343"/>
      <c r="H36" s="343"/>
      <c r="I36" s="343"/>
      <c r="J36" s="343"/>
      <c r="K36" s="343"/>
      <c r="L36" s="343"/>
      <c r="M36" s="343"/>
      <c r="N36" s="343"/>
      <c r="O36" s="343"/>
      <c r="P36" s="343"/>
      <c r="Q36" s="343"/>
      <c r="R36" s="343"/>
      <c r="S36" s="343"/>
      <c r="T36" s="343"/>
      <c r="U36" s="343"/>
      <c r="V36" s="343"/>
      <c r="W36" s="343"/>
      <c r="X36" s="344"/>
    </row>
    <row r="37" spans="1:24" x14ac:dyDescent="0.25">
      <c r="A37" s="138"/>
      <c r="B37" s="130" t="s">
        <v>170</v>
      </c>
      <c r="C37" s="184">
        <f>'Bieu 1B'!C12</f>
        <v>392</v>
      </c>
      <c r="D37" s="200">
        <v>201</v>
      </c>
      <c r="E37" s="191">
        <v>199</v>
      </c>
      <c r="F37" s="192">
        <v>2</v>
      </c>
      <c r="G37" s="195">
        <v>0</v>
      </c>
      <c r="H37" s="195">
        <v>0</v>
      </c>
      <c r="I37" s="191">
        <v>200</v>
      </c>
      <c r="J37" s="192">
        <v>1</v>
      </c>
      <c r="K37" s="195">
        <v>0</v>
      </c>
      <c r="L37" s="195">
        <v>0</v>
      </c>
      <c r="M37" s="193">
        <v>195</v>
      </c>
      <c r="N37" s="194">
        <v>6</v>
      </c>
      <c r="O37" s="195">
        <v>0</v>
      </c>
      <c r="P37" s="195">
        <v>0</v>
      </c>
      <c r="Q37" s="191">
        <v>198</v>
      </c>
      <c r="R37" s="192">
        <v>3</v>
      </c>
      <c r="S37" s="195">
        <v>0</v>
      </c>
      <c r="T37" s="195">
        <v>0</v>
      </c>
      <c r="U37" s="191">
        <v>201</v>
      </c>
      <c r="V37" s="192">
        <v>0</v>
      </c>
      <c r="W37" s="195">
        <v>0</v>
      </c>
      <c r="X37" s="195">
        <v>0</v>
      </c>
    </row>
    <row r="38" spans="1:24" x14ac:dyDescent="0.25">
      <c r="A38" s="138"/>
      <c r="B38" s="130" t="s">
        <v>424</v>
      </c>
      <c r="C38" s="345">
        <f>D37/C37*100</f>
        <v>51.275510204081634</v>
      </c>
      <c r="D38" s="347"/>
      <c r="E38" s="191">
        <f t="shared" ref="E38:X38" si="8">E37/$D$37*100</f>
        <v>99.00497512437812</v>
      </c>
      <c r="F38" s="192">
        <f t="shared" si="8"/>
        <v>0.99502487562189057</v>
      </c>
      <c r="G38" s="195">
        <f t="shared" si="8"/>
        <v>0</v>
      </c>
      <c r="H38" s="195">
        <f t="shared" si="8"/>
        <v>0</v>
      </c>
      <c r="I38" s="191">
        <f t="shared" si="8"/>
        <v>99.50248756218906</v>
      </c>
      <c r="J38" s="192">
        <f t="shared" si="8"/>
        <v>0.49751243781094528</v>
      </c>
      <c r="K38" s="195">
        <f t="shared" si="8"/>
        <v>0</v>
      </c>
      <c r="L38" s="195">
        <f t="shared" si="8"/>
        <v>0</v>
      </c>
      <c r="M38" s="193">
        <f t="shared" si="8"/>
        <v>97.014925373134332</v>
      </c>
      <c r="N38" s="194">
        <f t="shared" si="8"/>
        <v>2.9850746268656714</v>
      </c>
      <c r="O38" s="195">
        <f t="shared" si="8"/>
        <v>0</v>
      </c>
      <c r="P38" s="195">
        <f t="shared" si="8"/>
        <v>0</v>
      </c>
      <c r="Q38" s="191">
        <f t="shared" si="8"/>
        <v>98.507462686567166</v>
      </c>
      <c r="R38" s="192">
        <f t="shared" si="8"/>
        <v>1.4925373134328357</v>
      </c>
      <c r="S38" s="195">
        <f t="shared" si="8"/>
        <v>0</v>
      </c>
      <c r="T38" s="195">
        <f t="shared" si="8"/>
        <v>0</v>
      </c>
      <c r="U38" s="191">
        <f t="shared" si="8"/>
        <v>100</v>
      </c>
      <c r="V38" s="192">
        <f t="shared" si="8"/>
        <v>0</v>
      </c>
      <c r="W38" s="195">
        <f t="shared" si="8"/>
        <v>0</v>
      </c>
      <c r="X38" s="195">
        <f t="shared" si="8"/>
        <v>0</v>
      </c>
    </row>
    <row r="39" spans="1:24" x14ac:dyDescent="0.25">
      <c r="A39" s="138">
        <v>10</v>
      </c>
      <c r="B39" s="129" t="s">
        <v>442</v>
      </c>
      <c r="C39" s="342"/>
      <c r="D39" s="343"/>
      <c r="E39" s="343"/>
      <c r="F39" s="343"/>
      <c r="G39" s="343"/>
      <c r="H39" s="343"/>
      <c r="I39" s="343"/>
      <c r="J39" s="343"/>
      <c r="K39" s="343"/>
      <c r="L39" s="343"/>
      <c r="M39" s="343"/>
      <c r="N39" s="343"/>
      <c r="O39" s="343"/>
      <c r="P39" s="343"/>
      <c r="Q39" s="343"/>
      <c r="R39" s="343"/>
      <c r="S39" s="343"/>
      <c r="T39" s="343"/>
      <c r="U39" s="343"/>
      <c r="V39" s="343"/>
      <c r="W39" s="343"/>
      <c r="X39" s="344"/>
    </row>
    <row r="40" spans="1:24" x14ac:dyDescent="0.25">
      <c r="A40" s="138"/>
      <c r="B40" s="130" t="s">
        <v>170</v>
      </c>
      <c r="C40" s="184">
        <f>'Bieu 1B'!C16</f>
        <v>279</v>
      </c>
      <c r="D40" s="200">
        <v>41</v>
      </c>
      <c r="E40" s="191">
        <v>41</v>
      </c>
      <c r="F40" s="192">
        <v>0</v>
      </c>
      <c r="G40" s="195">
        <v>0</v>
      </c>
      <c r="H40" s="195">
        <v>0</v>
      </c>
      <c r="I40" s="191">
        <v>41</v>
      </c>
      <c r="J40" s="192">
        <v>0</v>
      </c>
      <c r="K40" s="195">
        <v>0</v>
      </c>
      <c r="L40" s="195">
        <v>0</v>
      </c>
      <c r="M40" s="193">
        <v>41</v>
      </c>
      <c r="N40" s="194">
        <v>0</v>
      </c>
      <c r="O40" s="195">
        <v>0</v>
      </c>
      <c r="P40" s="195">
        <v>0</v>
      </c>
      <c r="Q40" s="191">
        <v>41</v>
      </c>
      <c r="R40" s="192">
        <v>0</v>
      </c>
      <c r="S40" s="195">
        <v>0</v>
      </c>
      <c r="T40" s="195">
        <v>0</v>
      </c>
      <c r="U40" s="191">
        <v>41</v>
      </c>
      <c r="V40" s="192">
        <v>0</v>
      </c>
      <c r="W40" s="195">
        <v>0</v>
      </c>
      <c r="X40" s="195">
        <v>0</v>
      </c>
    </row>
    <row r="41" spans="1:24" x14ac:dyDescent="0.25">
      <c r="A41" s="138"/>
      <c r="B41" s="130" t="s">
        <v>424</v>
      </c>
      <c r="C41" s="348">
        <f>D40/C40*100</f>
        <v>14.695340501792115</v>
      </c>
      <c r="D41" s="349"/>
      <c r="E41" s="191">
        <f>E40/$D$40*100</f>
        <v>100</v>
      </c>
      <c r="F41" s="191">
        <f>F40/$D$40*100</f>
        <v>0</v>
      </c>
      <c r="G41" s="195">
        <f t="shared" ref="G41:X41" si="9">G40/$D$40*100</f>
        <v>0</v>
      </c>
      <c r="H41" s="195">
        <f t="shared" si="9"/>
        <v>0</v>
      </c>
      <c r="I41" s="191">
        <f t="shared" si="9"/>
        <v>100</v>
      </c>
      <c r="J41" s="192">
        <f t="shared" si="9"/>
        <v>0</v>
      </c>
      <c r="K41" s="195">
        <f t="shared" si="9"/>
        <v>0</v>
      </c>
      <c r="L41" s="195">
        <f t="shared" si="9"/>
        <v>0</v>
      </c>
      <c r="M41" s="193">
        <f t="shared" si="9"/>
        <v>100</v>
      </c>
      <c r="N41" s="194">
        <f t="shared" si="9"/>
        <v>0</v>
      </c>
      <c r="O41" s="195">
        <f t="shared" si="9"/>
        <v>0</v>
      </c>
      <c r="P41" s="195">
        <f t="shared" si="9"/>
        <v>0</v>
      </c>
      <c r="Q41" s="191">
        <f t="shared" si="9"/>
        <v>100</v>
      </c>
      <c r="R41" s="192">
        <f t="shared" si="9"/>
        <v>0</v>
      </c>
      <c r="S41" s="195">
        <f t="shared" si="9"/>
        <v>0</v>
      </c>
      <c r="T41" s="195">
        <f t="shared" si="9"/>
        <v>0</v>
      </c>
      <c r="U41" s="191">
        <f t="shared" si="9"/>
        <v>100</v>
      </c>
      <c r="V41" s="192">
        <f t="shared" si="9"/>
        <v>0</v>
      </c>
      <c r="W41" s="195">
        <f t="shared" si="9"/>
        <v>0</v>
      </c>
      <c r="X41" s="195">
        <f t="shared" si="9"/>
        <v>0</v>
      </c>
    </row>
    <row r="42" spans="1:24" x14ac:dyDescent="0.25">
      <c r="A42" s="138">
        <v>11</v>
      </c>
      <c r="B42" s="129" t="s">
        <v>443</v>
      </c>
      <c r="C42" s="342"/>
      <c r="D42" s="343"/>
      <c r="E42" s="343"/>
      <c r="F42" s="343"/>
      <c r="G42" s="343"/>
      <c r="H42" s="343"/>
      <c r="I42" s="343"/>
      <c r="J42" s="343"/>
      <c r="K42" s="343"/>
      <c r="L42" s="343"/>
      <c r="M42" s="343"/>
      <c r="N42" s="343"/>
      <c r="O42" s="343"/>
      <c r="P42" s="343"/>
      <c r="Q42" s="343"/>
      <c r="R42" s="343"/>
      <c r="S42" s="343"/>
      <c r="T42" s="343"/>
      <c r="U42" s="343"/>
      <c r="V42" s="343"/>
      <c r="W42" s="343"/>
      <c r="X42" s="344"/>
    </row>
    <row r="43" spans="1:24" x14ac:dyDescent="0.25">
      <c r="A43" s="138"/>
      <c r="B43" s="130" t="s">
        <v>170</v>
      </c>
      <c r="C43" s="184">
        <f>'Bieu 1B'!C11</f>
        <v>265</v>
      </c>
      <c r="D43" s="176">
        <v>29</v>
      </c>
      <c r="E43" s="191">
        <v>17</v>
      </c>
      <c r="F43" s="175">
        <v>12</v>
      </c>
      <c r="G43" s="175">
        <v>0</v>
      </c>
      <c r="H43" s="175">
        <v>0</v>
      </c>
      <c r="I43" s="191">
        <v>20</v>
      </c>
      <c r="J43" s="175">
        <v>9</v>
      </c>
      <c r="K43" s="175">
        <v>0</v>
      </c>
      <c r="L43" s="175">
        <v>0</v>
      </c>
      <c r="M43" s="191">
        <v>6</v>
      </c>
      <c r="N43" s="175">
        <v>23</v>
      </c>
      <c r="O43" s="175">
        <v>0</v>
      </c>
      <c r="P43" s="175">
        <v>0</v>
      </c>
      <c r="Q43" s="191">
        <v>23</v>
      </c>
      <c r="R43" s="175">
        <v>6</v>
      </c>
      <c r="S43" s="175">
        <v>0</v>
      </c>
      <c r="T43" s="175">
        <v>0</v>
      </c>
      <c r="U43" s="191">
        <v>20</v>
      </c>
      <c r="V43" s="175">
        <v>9</v>
      </c>
      <c r="W43" s="202">
        <v>0</v>
      </c>
      <c r="X43" s="202">
        <v>0</v>
      </c>
    </row>
    <row r="44" spans="1:24" x14ac:dyDescent="0.25">
      <c r="A44" s="138"/>
      <c r="B44" s="130" t="s">
        <v>424</v>
      </c>
      <c r="C44" s="348">
        <f>D43/C43*100</f>
        <v>10.943396226415095</v>
      </c>
      <c r="D44" s="349"/>
      <c r="E44" s="191">
        <f t="shared" ref="E44:V44" si="10">E43/$D$43*100</f>
        <v>58.620689655172406</v>
      </c>
      <c r="F44" s="192">
        <f t="shared" si="10"/>
        <v>41.379310344827587</v>
      </c>
      <c r="G44" s="195">
        <f t="shared" si="10"/>
        <v>0</v>
      </c>
      <c r="H44" s="195">
        <f t="shared" si="10"/>
        <v>0</v>
      </c>
      <c r="I44" s="191">
        <f t="shared" si="10"/>
        <v>68.965517241379317</v>
      </c>
      <c r="J44" s="192">
        <f t="shared" si="10"/>
        <v>31.03448275862069</v>
      </c>
      <c r="K44" s="195">
        <f t="shared" si="10"/>
        <v>0</v>
      </c>
      <c r="L44" s="195">
        <f t="shared" si="10"/>
        <v>0</v>
      </c>
      <c r="M44" s="193">
        <f t="shared" si="10"/>
        <v>20.689655172413794</v>
      </c>
      <c r="N44" s="194">
        <f t="shared" si="10"/>
        <v>79.310344827586206</v>
      </c>
      <c r="O44" s="195">
        <f t="shared" si="10"/>
        <v>0</v>
      </c>
      <c r="P44" s="195">
        <f t="shared" si="10"/>
        <v>0</v>
      </c>
      <c r="Q44" s="191">
        <f t="shared" si="10"/>
        <v>79.310344827586206</v>
      </c>
      <c r="R44" s="192">
        <f t="shared" si="10"/>
        <v>20.689655172413794</v>
      </c>
      <c r="S44" s="195">
        <f t="shared" si="10"/>
        <v>0</v>
      </c>
      <c r="T44" s="195">
        <f t="shared" si="10"/>
        <v>0</v>
      </c>
      <c r="U44" s="191">
        <f t="shared" si="10"/>
        <v>68.965517241379317</v>
      </c>
      <c r="V44" s="192">
        <f t="shared" si="10"/>
        <v>31.03448275862069</v>
      </c>
      <c r="W44" s="195">
        <f>W43/D43*100</f>
        <v>0</v>
      </c>
      <c r="X44" s="195">
        <v>0</v>
      </c>
    </row>
    <row r="45" spans="1:24" x14ac:dyDescent="0.25">
      <c r="A45" s="138">
        <v>12</v>
      </c>
      <c r="B45" s="205" t="s">
        <v>444</v>
      </c>
      <c r="C45" s="352"/>
      <c r="D45" s="353"/>
      <c r="E45" s="353"/>
      <c r="F45" s="353"/>
      <c r="G45" s="353"/>
      <c r="H45" s="353"/>
      <c r="I45" s="353"/>
      <c r="J45" s="353"/>
      <c r="K45" s="353"/>
      <c r="L45" s="353"/>
      <c r="M45" s="353"/>
      <c r="N45" s="353"/>
      <c r="O45" s="353"/>
      <c r="P45" s="353"/>
      <c r="Q45" s="353"/>
      <c r="R45" s="353"/>
      <c r="S45" s="353"/>
      <c r="T45" s="353"/>
      <c r="U45" s="353"/>
      <c r="V45" s="353"/>
      <c r="W45" s="353"/>
      <c r="X45" s="354"/>
    </row>
    <row r="46" spans="1:24" x14ac:dyDescent="0.25">
      <c r="A46" s="138"/>
      <c r="B46" s="130" t="s">
        <v>170</v>
      </c>
      <c r="C46" s="184">
        <f>'Bieu 1B'!C19</f>
        <v>531</v>
      </c>
      <c r="D46" s="176">
        <v>62</v>
      </c>
      <c r="E46" s="191">
        <v>59</v>
      </c>
      <c r="F46" s="175">
        <v>3</v>
      </c>
      <c r="G46" s="175">
        <v>0</v>
      </c>
      <c r="H46" s="175">
        <v>0</v>
      </c>
      <c r="I46" s="191">
        <v>60</v>
      </c>
      <c r="J46" s="175">
        <v>2</v>
      </c>
      <c r="K46" s="175">
        <v>0</v>
      </c>
      <c r="L46" s="175">
        <v>0</v>
      </c>
      <c r="M46" s="191">
        <v>60</v>
      </c>
      <c r="N46" s="175">
        <v>2</v>
      </c>
      <c r="O46" s="175">
        <v>0</v>
      </c>
      <c r="P46" s="175">
        <v>0</v>
      </c>
      <c r="Q46" s="191">
        <v>62</v>
      </c>
      <c r="R46" s="175">
        <v>0</v>
      </c>
      <c r="S46" s="175">
        <v>0</v>
      </c>
      <c r="T46" s="175">
        <v>0</v>
      </c>
      <c r="U46" s="191">
        <v>62</v>
      </c>
      <c r="V46" s="175">
        <v>0</v>
      </c>
      <c r="W46" s="202">
        <v>0</v>
      </c>
      <c r="X46" s="202">
        <v>0</v>
      </c>
    </row>
    <row r="47" spans="1:24" x14ac:dyDescent="0.25">
      <c r="A47" s="138"/>
      <c r="B47" s="130" t="s">
        <v>424</v>
      </c>
      <c r="C47" s="350">
        <f>D46/C46*100</f>
        <v>11.67608286252354</v>
      </c>
      <c r="D47" s="351"/>
      <c r="E47" s="191">
        <f t="shared" ref="E47:X47" si="11">E46/$D$46*100</f>
        <v>95.161290322580655</v>
      </c>
      <c r="F47" s="192">
        <f t="shared" si="11"/>
        <v>4.838709677419355</v>
      </c>
      <c r="G47" s="195">
        <f t="shared" si="11"/>
        <v>0</v>
      </c>
      <c r="H47" s="195">
        <f t="shared" si="11"/>
        <v>0</v>
      </c>
      <c r="I47" s="191">
        <f t="shared" si="11"/>
        <v>96.774193548387103</v>
      </c>
      <c r="J47" s="192">
        <f t="shared" si="11"/>
        <v>3.225806451612903</v>
      </c>
      <c r="K47" s="195">
        <f t="shared" si="11"/>
        <v>0</v>
      </c>
      <c r="L47" s="195">
        <f t="shared" si="11"/>
        <v>0</v>
      </c>
      <c r="M47" s="193">
        <f t="shared" si="11"/>
        <v>96.774193548387103</v>
      </c>
      <c r="N47" s="194">
        <f t="shared" si="11"/>
        <v>3.225806451612903</v>
      </c>
      <c r="O47" s="195">
        <f t="shared" si="11"/>
        <v>0</v>
      </c>
      <c r="P47" s="195">
        <f t="shared" si="11"/>
        <v>0</v>
      </c>
      <c r="Q47" s="191">
        <f t="shared" si="11"/>
        <v>100</v>
      </c>
      <c r="R47" s="192">
        <f t="shared" si="11"/>
        <v>0</v>
      </c>
      <c r="S47" s="195">
        <f t="shared" si="11"/>
        <v>0</v>
      </c>
      <c r="T47" s="195">
        <f t="shared" si="11"/>
        <v>0</v>
      </c>
      <c r="U47" s="191">
        <f t="shared" si="11"/>
        <v>100</v>
      </c>
      <c r="V47" s="192">
        <f t="shared" si="11"/>
        <v>0</v>
      </c>
      <c r="W47" s="195">
        <f t="shared" si="11"/>
        <v>0</v>
      </c>
      <c r="X47" s="195">
        <f t="shared" si="11"/>
        <v>0</v>
      </c>
    </row>
    <row r="48" spans="1:24" x14ac:dyDescent="0.25">
      <c r="A48" s="138">
        <v>13</v>
      </c>
      <c r="B48" s="129" t="s">
        <v>445</v>
      </c>
      <c r="C48" s="342"/>
      <c r="D48" s="343"/>
      <c r="E48" s="343"/>
      <c r="F48" s="343"/>
      <c r="G48" s="343"/>
      <c r="H48" s="343"/>
      <c r="I48" s="343"/>
      <c r="J48" s="343"/>
      <c r="K48" s="343"/>
      <c r="L48" s="343"/>
      <c r="M48" s="343"/>
      <c r="N48" s="343"/>
      <c r="O48" s="343"/>
      <c r="P48" s="343"/>
      <c r="Q48" s="343"/>
      <c r="R48" s="343"/>
      <c r="S48" s="343"/>
      <c r="T48" s="343"/>
      <c r="U48" s="343"/>
      <c r="V48" s="343"/>
      <c r="W48" s="343"/>
      <c r="X48" s="344"/>
    </row>
    <row r="49" spans="1:29" x14ac:dyDescent="0.25">
      <c r="A49" s="138"/>
      <c r="B49" s="130" t="s">
        <v>170</v>
      </c>
      <c r="C49" s="184">
        <f>'Bieu 1B'!C20</f>
        <v>420</v>
      </c>
      <c r="D49" s="200">
        <v>40</v>
      </c>
      <c r="E49" s="191">
        <v>40</v>
      </c>
      <c r="F49" s="192">
        <v>0</v>
      </c>
      <c r="G49" s="195">
        <v>0</v>
      </c>
      <c r="H49" s="195">
        <v>0</v>
      </c>
      <c r="I49" s="191">
        <v>40</v>
      </c>
      <c r="J49" s="192">
        <v>0</v>
      </c>
      <c r="K49" s="195">
        <v>0</v>
      </c>
      <c r="L49" s="195">
        <v>0</v>
      </c>
      <c r="M49" s="193">
        <v>26</v>
      </c>
      <c r="N49" s="194">
        <v>14</v>
      </c>
      <c r="O49" s="195">
        <v>0</v>
      </c>
      <c r="P49" s="195">
        <v>0</v>
      </c>
      <c r="Q49" s="191">
        <v>40</v>
      </c>
      <c r="R49" s="192">
        <v>0</v>
      </c>
      <c r="S49" s="195">
        <v>0</v>
      </c>
      <c r="T49" s="195">
        <v>0</v>
      </c>
      <c r="U49" s="191">
        <v>35</v>
      </c>
      <c r="V49" s="192">
        <v>5</v>
      </c>
      <c r="W49" s="195">
        <v>0</v>
      </c>
      <c r="X49" s="195">
        <v>0</v>
      </c>
    </row>
    <row r="50" spans="1:29" x14ac:dyDescent="0.25">
      <c r="A50" s="138"/>
      <c r="B50" s="130" t="s">
        <v>424</v>
      </c>
      <c r="C50" s="348">
        <f>D49/C49*100</f>
        <v>9.5238095238095237</v>
      </c>
      <c r="D50" s="349"/>
      <c r="E50" s="191">
        <f t="shared" ref="E50:X50" si="12">E49/$D$49*100</f>
        <v>100</v>
      </c>
      <c r="F50" s="194">
        <f t="shared" si="12"/>
        <v>0</v>
      </c>
      <c r="G50" s="195">
        <f t="shared" si="12"/>
        <v>0</v>
      </c>
      <c r="H50" s="195">
        <f t="shared" si="12"/>
        <v>0</v>
      </c>
      <c r="I50" s="191">
        <f t="shared" si="12"/>
        <v>100</v>
      </c>
      <c r="J50" s="192">
        <f t="shared" si="12"/>
        <v>0</v>
      </c>
      <c r="K50" s="195">
        <f t="shared" si="12"/>
        <v>0</v>
      </c>
      <c r="L50" s="195">
        <f t="shared" si="12"/>
        <v>0</v>
      </c>
      <c r="M50" s="193">
        <f t="shared" si="12"/>
        <v>65</v>
      </c>
      <c r="N50" s="194">
        <f t="shared" si="12"/>
        <v>35</v>
      </c>
      <c r="O50" s="195">
        <f t="shared" si="12"/>
        <v>0</v>
      </c>
      <c r="P50" s="195">
        <f t="shared" si="12"/>
        <v>0</v>
      </c>
      <c r="Q50" s="191">
        <f t="shared" si="12"/>
        <v>100</v>
      </c>
      <c r="R50" s="192">
        <f t="shared" si="12"/>
        <v>0</v>
      </c>
      <c r="S50" s="195">
        <f t="shared" si="12"/>
        <v>0</v>
      </c>
      <c r="T50" s="195">
        <f t="shared" si="12"/>
        <v>0</v>
      </c>
      <c r="U50" s="191">
        <f t="shared" si="12"/>
        <v>87.5</v>
      </c>
      <c r="V50" s="192">
        <f t="shared" si="12"/>
        <v>12.5</v>
      </c>
      <c r="W50" s="195">
        <f t="shared" si="12"/>
        <v>0</v>
      </c>
      <c r="X50" s="195">
        <f t="shared" si="12"/>
        <v>0</v>
      </c>
    </row>
    <row r="51" spans="1:29" x14ac:dyDescent="0.25">
      <c r="A51" s="138">
        <v>14</v>
      </c>
      <c r="B51" s="205" t="s">
        <v>446</v>
      </c>
      <c r="C51" s="366"/>
      <c r="D51" s="367"/>
      <c r="E51" s="367"/>
      <c r="F51" s="367"/>
      <c r="G51" s="367"/>
      <c r="H51" s="367"/>
      <c r="I51" s="367"/>
      <c r="J51" s="367"/>
      <c r="K51" s="367"/>
      <c r="L51" s="367"/>
      <c r="M51" s="367"/>
      <c r="N51" s="367"/>
      <c r="O51" s="367"/>
      <c r="P51" s="367"/>
      <c r="Q51" s="367"/>
      <c r="R51" s="367"/>
      <c r="S51" s="367"/>
      <c r="T51" s="367"/>
      <c r="U51" s="367"/>
      <c r="V51" s="367"/>
      <c r="W51" s="367"/>
      <c r="X51" s="368"/>
    </row>
    <row r="52" spans="1:29" x14ac:dyDescent="0.25">
      <c r="A52" s="138"/>
      <c r="B52" s="130" t="s">
        <v>170</v>
      </c>
      <c r="C52" s="184">
        <f>'Bieu 1B'!C23</f>
        <v>236</v>
      </c>
      <c r="D52" s="177">
        <v>11</v>
      </c>
      <c r="E52" s="174">
        <v>3</v>
      </c>
      <c r="F52" s="174">
        <v>8</v>
      </c>
      <c r="G52" s="174">
        <v>0</v>
      </c>
      <c r="H52" s="174">
        <v>0</v>
      </c>
      <c r="I52" s="174">
        <v>11</v>
      </c>
      <c r="J52" s="174">
        <v>0</v>
      </c>
      <c r="K52" s="174">
        <v>0</v>
      </c>
      <c r="L52" s="174">
        <v>0</v>
      </c>
      <c r="M52" s="174">
        <v>11</v>
      </c>
      <c r="N52" s="174">
        <v>0</v>
      </c>
      <c r="O52" s="174">
        <v>0</v>
      </c>
      <c r="P52" s="174">
        <v>0</v>
      </c>
      <c r="Q52" s="174">
        <v>11</v>
      </c>
      <c r="R52" s="174">
        <v>0</v>
      </c>
      <c r="S52" s="174">
        <v>0</v>
      </c>
      <c r="T52" s="174">
        <v>0</v>
      </c>
      <c r="U52" s="174">
        <v>11</v>
      </c>
      <c r="V52" s="174">
        <v>0</v>
      </c>
      <c r="W52" s="174">
        <v>0</v>
      </c>
      <c r="X52" s="174">
        <v>0</v>
      </c>
    </row>
    <row r="53" spans="1:29" x14ac:dyDescent="0.25">
      <c r="A53" s="138"/>
      <c r="B53" s="130" t="s">
        <v>424</v>
      </c>
      <c r="C53" s="348">
        <f>D52/C52*100</f>
        <v>4.6610169491525424</v>
      </c>
      <c r="D53" s="349"/>
      <c r="E53" s="191">
        <f>E52/$D$52*100</f>
        <v>27.27272727272727</v>
      </c>
      <c r="F53" s="194">
        <f t="shared" ref="F53:X53" si="13">F52/$D$52*100</f>
        <v>72.727272727272734</v>
      </c>
      <c r="G53" s="194">
        <f t="shared" si="13"/>
        <v>0</v>
      </c>
      <c r="H53" s="194">
        <f t="shared" si="13"/>
        <v>0</v>
      </c>
      <c r="I53" s="191">
        <f t="shared" si="13"/>
        <v>100</v>
      </c>
      <c r="J53" s="194">
        <f t="shared" si="13"/>
        <v>0</v>
      </c>
      <c r="K53" s="194">
        <f t="shared" si="13"/>
        <v>0</v>
      </c>
      <c r="L53" s="194">
        <f t="shared" si="13"/>
        <v>0</v>
      </c>
      <c r="M53" s="191">
        <f t="shared" si="13"/>
        <v>100</v>
      </c>
      <c r="N53" s="194">
        <f t="shared" si="13"/>
        <v>0</v>
      </c>
      <c r="O53" s="194">
        <f t="shared" si="13"/>
        <v>0</v>
      </c>
      <c r="P53" s="194">
        <f t="shared" si="13"/>
        <v>0</v>
      </c>
      <c r="Q53" s="191">
        <f t="shared" si="13"/>
        <v>100</v>
      </c>
      <c r="R53" s="194">
        <f t="shared" si="13"/>
        <v>0</v>
      </c>
      <c r="S53" s="194">
        <f t="shared" si="13"/>
        <v>0</v>
      </c>
      <c r="T53" s="194">
        <f t="shared" si="13"/>
        <v>0</v>
      </c>
      <c r="U53" s="191">
        <f t="shared" si="13"/>
        <v>100</v>
      </c>
      <c r="V53" s="194">
        <f t="shared" si="13"/>
        <v>0</v>
      </c>
      <c r="W53" s="194">
        <f t="shared" si="13"/>
        <v>0</v>
      </c>
      <c r="X53" s="194">
        <f t="shared" si="13"/>
        <v>0</v>
      </c>
    </row>
    <row r="54" spans="1:29" x14ac:dyDescent="0.25">
      <c r="A54" s="138">
        <v>15</v>
      </c>
      <c r="B54" s="205" t="s">
        <v>447</v>
      </c>
      <c r="C54" s="342"/>
      <c r="D54" s="343"/>
      <c r="E54" s="343"/>
      <c r="F54" s="343"/>
      <c r="G54" s="343"/>
      <c r="H54" s="343"/>
      <c r="I54" s="343"/>
      <c r="J54" s="343"/>
      <c r="K54" s="343"/>
      <c r="L54" s="343"/>
      <c r="M54" s="343"/>
      <c r="N54" s="343"/>
      <c r="O54" s="343"/>
      <c r="P54" s="343"/>
      <c r="Q54" s="343"/>
      <c r="R54" s="343"/>
      <c r="S54" s="343"/>
      <c r="T54" s="343"/>
      <c r="U54" s="343"/>
      <c r="V54" s="343"/>
      <c r="W54" s="343"/>
      <c r="X54" s="344"/>
    </row>
    <row r="55" spans="1:29" x14ac:dyDescent="0.25">
      <c r="A55" s="138"/>
      <c r="B55" s="130" t="s">
        <v>170</v>
      </c>
      <c r="C55" s="184">
        <f>'Bieu 1B'!C22</f>
        <v>122</v>
      </c>
      <c r="D55" s="201">
        <v>14</v>
      </c>
      <c r="E55" s="191">
        <v>14</v>
      </c>
      <c r="F55" s="192">
        <v>0</v>
      </c>
      <c r="G55" s="195">
        <v>0</v>
      </c>
      <c r="H55" s="195">
        <v>0</v>
      </c>
      <c r="I55" s="191">
        <v>14</v>
      </c>
      <c r="J55" s="192">
        <v>0</v>
      </c>
      <c r="K55" s="195">
        <v>0</v>
      </c>
      <c r="L55" s="195">
        <v>0</v>
      </c>
      <c r="M55" s="193">
        <v>14</v>
      </c>
      <c r="N55" s="194">
        <v>0</v>
      </c>
      <c r="O55" s="195">
        <v>0</v>
      </c>
      <c r="P55" s="195">
        <v>0</v>
      </c>
      <c r="Q55" s="191">
        <v>14</v>
      </c>
      <c r="R55" s="192">
        <v>0</v>
      </c>
      <c r="S55" s="195">
        <v>0</v>
      </c>
      <c r="T55" s="195">
        <v>0</v>
      </c>
      <c r="U55" s="191">
        <v>14</v>
      </c>
      <c r="V55" s="192">
        <v>0</v>
      </c>
      <c r="W55" s="192">
        <v>0</v>
      </c>
      <c r="X55" s="195">
        <v>0</v>
      </c>
    </row>
    <row r="56" spans="1:29" x14ac:dyDescent="0.25">
      <c r="A56" s="138"/>
      <c r="B56" s="130" t="s">
        <v>424</v>
      </c>
      <c r="C56" s="348">
        <f>D55/C55*100</f>
        <v>11.475409836065573</v>
      </c>
      <c r="D56" s="349"/>
      <c r="E56" s="191">
        <f t="shared" ref="E56:J56" si="14">E55/$D$55*100</f>
        <v>100</v>
      </c>
      <c r="F56" s="192">
        <f t="shared" si="14"/>
        <v>0</v>
      </c>
      <c r="G56" s="195">
        <f t="shared" si="14"/>
        <v>0</v>
      </c>
      <c r="H56" s="195">
        <f t="shared" si="14"/>
        <v>0</v>
      </c>
      <c r="I56" s="191">
        <f t="shared" si="14"/>
        <v>100</v>
      </c>
      <c r="J56" s="192">
        <f t="shared" si="14"/>
        <v>0</v>
      </c>
      <c r="K56" s="195">
        <f>K55/4*100</f>
        <v>0</v>
      </c>
      <c r="L56" s="195">
        <f t="shared" ref="L56:X56" si="15">L55/$D$55*100</f>
        <v>0</v>
      </c>
      <c r="M56" s="193">
        <f t="shared" si="15"/>
        <v>100</v>
      </c>
      <c r="N56" s="194">
        <f t="shared" si="15"/>
        <v>0</v>
      </c>
      <c r="O56" s="195">
        <f t="shared" si="15"/>
        <v>0</v>
      </c>
      <c r="P56" s="195">
        <f t="shared" si="15"/>
        <v>0</v>
      </c>
      <c r="Q56" s="191">
        <f t="shared" si="15"/>
        <v>100</v>
      </c>
      <c r="R56" s="192">
        <f t="shared" si="15"/>
        <v>0</v>
      </c>
      <c r="S56" s="195">
        <f t="shared" si="15"/>
        <v>0</v>
      </c>
      <c r="T56" s="195">
        <f t="shared" si="15"/>
        <v>0</v>
      </c>
      <c r="U56" s="191">
        <f t="shared" si="15"/>
        <v>100</v>
      </c>
      <c r="V56" s="192">
        <f t="shared" si="15"/>
        <v>0</v>
      </c>
      <c r="W56" s="192">
        <f t="shared" si="15"/>
        <v>0</v>
      </c>
      <c r="X56" s="195">
        <f t="shared" si="15"/>
        <v>0</v>
      </c>
    </row>
    <row r="57" spans="1:29" x14ac:dyDescent="0.25">
      <c r="A57" s="138">
        <v>16</v>
      </c>
      <c r="B57" s="129" t="s">
        <v>448</v>
      </c>
      <c r="C57" s="345"/>
      <c r="D57" s="346"/>
      <c r="E57" s="346"/>
      <c r="F57" s="346"/>
      <c r="G57" s="346"/>
      <c r="H57" s="346"/>
      <c r="I57" s="346"/>
      <c r="J57" s="346"/>
      <c r="K57" s="346"/>
      <c r="L57" s="346"/>
      <c r="M57" s="346"/>
      <c r="N57" s="346"/>
      <c r="O57" s="346"/>
      <c r="P57" s="346"/>
      <c r="Q57" s="346"/>
      <c r="R57" s="346"/>
      <c r="S57" s="346"/>
      <c r="T57" s="346"/>
      <c r="U57" s="346"/>
      <c r="V57" s="346"/>
      <c r="W57" s="346"/>
      <c r="X57" s="347"/>
    </row>
    <row r="58" spans="1:29" x14ac:dyDescent="0.25">
      <c r="A58" s="139"/>
      <c r="B58" s="130" t="s">
        <v>170</v>
      </c>
      <c r="C58" s="184">
        <f>'Bieu 1B'!C24</f>
        <v>197</v>
      </c>
      <c r="D58" s="203">
        <v>20</v>
      </c>
      <c r="E58" s="186">
        <v>16</v>
      </c>
      <c r="F58" s="190">
        <v>4</v>
      </c>
      <c r="G58" s="187">
        <v>0</v>
      </c>
      <c r="H58" s="187">
        <v>0</v>
      </c>
      <c r="I58" s="186">
        <v>18</v>
      </c>
      <c r="J58" s="190">
        <v>2</v>
      </c>
      <c r="K58" s="187">
        <v>0</v>
      </c>
      <c r="L58" s="187">
        <v>0</v>
      </c>
      <c r="M58" s="188">
        <v>20</v>
      </c>
      <c r="N58" s="189">
        <v>0</v>
      </c>
      <c r="O58" s="187">
        <v>0</v>
      </c>
      <c r="P58" s="187">
        <v>0</v>
      </c>
      <c r="Q58" s="186">
        <v>20</v>
      </c>
      <c r="R58" s="190">
        <v>0</v>
      </c>
      <c r="S58" s="187">
        <v>0</v>
      </c>
      <c r="T58" s="187">
        <v>0</v>
      </c>
      <c r="U58" s="186">
        <v>19</v>
      </c>
      <c r="V58" s="190">
        <v>1</v>
      </c>
      <c r="W58" s="187">
        <v>0</v>
      </c>
      <c r="X58" s="187">
        <v>0</v>
      </c>
    </row>
    <row r="59" spans="1:29" x14ac:dyDescent="0.25">
      <c r="A59" s="138"/>
      <c r="B59" s="130" t="s">
        <v>424</v>
      </c>
      <c r="C59" s="348">
        <f>D58/C58*100</f>
        <v>10.152284263959391</v>
      </c>
      <c r="D59" s="349"/>
      <c r="E59" s="191">
        <f t="shared" ref="E59:X59" si="16">E58/$D$58*100</f>
        <v>80</v>
      </c>
      <c r="F59" s="192">
        <f t="shared" si="16"/>
        <v>20</v>
      </c>
      <c r="G59" s="195">
        <f t="shared" si="16"/>
        <v>0</v>
      </c>
      <c r="H59" s="195">
        <f t="shared" si="16"/>
        <v>0</v>
      </c>
      <c r="I59" s="191">
        <f t="shared" si="16"/>
        <v>90</v>
      </c>
      <c r="J59" s="192">
        <f t="shared" si="16"/>
        <v>10</v>
      </c>
      <c r="K59" s="195">
        <f t="shared" si="16"/>
        <v>0</v>
      </c>
      <c r="L59" s="195">
        <f t="shared" si="16"/>
        <v>0</v>
      </c>
      <c r="M59" s="193">
        <f t="shared" si="16"/>
        <v>100</v>
      </c>
      <c r="N59" s="194">
        <f t="shared" si="16"/>
        <v>0</v>
      </c>
      <c r="O59" s="195">
        <f t="shared" si="16"/>
        <v>0</v>
      </c>
      <c r="P59" s="195">
        <f t="shared" si="16"/>
        <v>0</v>
      </c>
      <c r="Q59" s="191">
        <f t="shared" si="16"/>
        <v>100</v>
      </c>
      <c r="R59" s="192">
        <f t="shared" si="16"/>
        <v>0</v>
      </c>
      <c r="S59" s="195">
        <f t="shared" si="16"/>
        <v>0</v>
      </c>
      <c r="T59" s="195">
        <f t="shared" si="16"/>
        <v>0</v>
      </c>
      <c r="U59" s="191">
        <f t="shared" si="16"/>
        <v>95</v>
      </c>
      <c r="V59" s="192">
        <f t="shared" si="16"/>
        <v>5</v>
      </c>
      <c r="W59" s="195">
        <f t="shared" si="16"/>
        <v>0</v>
      </c>
      <c r="X59" s="195">
        <f t="shared" si="16"/>
        <v>0</v>
      </c>
    </row>
    <row r="60" spans="1:29" x14ac:dyDescent="0.25">
      <c r="A60" s="138"/>
      <c r="B60" s="371" t="s">
        <v>425</v>
      </c>
      <c r="C60" s="372"/>
      <c r="D60" s="373"/>
      <c r="E60" s="168"/>
      <c r="F60" s="153"/>
      <c r="G60" s="153"/>
      <c r="H60" s="153"/>
      <c r="I60" s="169"/>
      <c r="J60" s="154"/>
      <c r="K60" s="154"/>
      <c r="L60" s="154"/>
      <c r="M60" s="171"/>
      <c r="N60" s="170"/>
      <c r="O60" s="154"/>
      <c r="P60" s="154"/>
      <c r="Q60" s="169"/>
      <c r="R60" s="154"/>
      <c r="S60" s="154"/>
      <c r="T60" s="154"/>
      <c r="U60" s="169"/>
      <c r="V60" s="154"/>
      <c r="W60" s="154"/>
      <c r="X60" s="154"/>
    </row>
    <row r="61" spans="1:29" ht="25.5" customHeight="1" x14ac:dyDescent="0.25">
      <c r="A61" s="140"/>
      <c r="B61" s="131" t="s">
        <v>170</v>
      </c>
      <c r="C61" s="155">
        <f>C58+C55+C52+C49+C46+C43+C40+C37+C34+C31+C28+C25+C22+C19+C16+C13</f>
        <v>5704</v>
      </c>
      <c r="D61" s="178">
        <f>D58+D55+D52+D49+D46+D43+D40+D37+D34+D31+D28+D25+D22+D19+D16+D13</f>
        <v>839</v>
      </c>
      <c r="E61" s="178">
        <f t="shared" ref="E61:X61" si="17">E58+E55+E52+E49+E46+E43+E40+E37+E34+E31+E28+E25+E22+E19+E16+E13</f>
        <v>768</v>
      </c>
      <c r="F61" s="178">
        <f t="shared" si="17"/>
        <v>71</v>
      </c>
      <c r="G61" s="178">
        <f t="shared" si="17"/>
        <v>0</v>
      </c>
      <c r="H61" s="178">
        <f t="shared" si="17"/>
        <v>0</v>
      </c>
      <c r="I61" s="178">
        <f t="shared" si="17"/>
        <v>804</v>
      </c>
      <c r="J61" s="178">
        <f t="shared" si="17"/>
        <v>35</v>
      </c>
      <c r="K61" s="178">
        <f t="shared" si="17"/>
        <v>0</v>
      </c>
      <c r="L61" s="178">
        <f t="shared" si="17"/>
        <v>0</v>
      </c>
      <c r="M61" s="178">
        <f t="shared" si="17"/>
        <v>668</v>
      </c>
      <c r="N61" s="178">
        <f t="shared" si="17"/>
        <v>171</v>
      </c>
      <c r="O61" s="178">
        <f t="shared" si="17"/>
        <v>0</v>
      </c>
      <c r="P61" s="178">
        <f t="shared" si="17"/>
        <v>0</v>
      </c>
      <c r="Q61" s="178">
        <f t="shared" si="17"/>
        <v>825</v>
      </c>
      <c r="R61" s="178">
        <f t="shared" si="17"/>
        <v>14</v>
      </c>
      <c r="S61" s="178">
        <f t="shared" si="17"/>
        <v>0</v>
      </c>
      <c r="T61" s="178">
        <f t="shared" si="17"/>
        <v>0</v>
      </c>
      <c r="U61" s="178">
        <f t="shared" si="17"/>
        <v>792</v>
      </c>
      <c r="V61" s="178">
        <f t="shared" si="17"/>
        <v>47</v>
      </c>
      <c r="W61" s="178">
        <f t="shared" si="17"/>
        <v>0</v>
      </c>
      <c r="X61" s="178">
        <f t="shared" si="17"/>
        <v>0</v>
      </c>
      <c r="AC61" s="227">
        <f>840+432</f>
        <v>1272</v>
      </c>
    </row>
    <row r="62" spans="1:29" x14ac:dyDescent="0.25">
      <c r="A62" s="140"/>
      <c r="B62" s="131" t="s">
        <v>426</v>
      </c>
      <c r="C62" s="369">
        <f>$D$61/C61*100</f>
        <v>14.708976157082748</v>
      </c>
      <c r="D62" s="370"/>
      <c r="E62" s="156">
        <f t="shared" ref="E62:X62" si="18">E61/$D$61*100</f>
        <v>91.537544696066746</v>
      </c>
      <c r="F62" s="156">
        <f t="shared" si="18"/>
        <v>8.462455303933254</v>
      </c>
      <c r="G62" s="156">
        <f t="shared" si="18"/>
        <v>0</v>
      </c>
      <c r="H62" s="156">
        <f t="shared" si="18"/>
        <v>0</v>
      </c>
      <c r="I62" s="156">
        <f t="shared" si="18"/>
        <v>95.828367103694873</v>
      </c>
      <c r="J62" s="156">
        <f t="shared" si="18"/>
        <v>4.171632896305125</v>
      </c>
      <c r="K62" s="156">
        <f t="shared" si="18"/>
        <v>0</v>
      </c>
      <c r="L62" s="156">
        <f t="shared" si="18"/>
        <v>0</v>
      </c>
      <c r="M62" s="156">
        <f t="shared" si="18"/>
        <v>79.618593563766396</v>
      </c>
      <c r="N62" s="156">
        <f>N61/D61*100</f>
        <v>20.381406436233611</v>
      </c>
      <c r="O62" s="156">
        <f t="shared" si="18"/>
        <v>0</v>
      </c>
      <c r="P62" s="156">
        <f t="shared" si="18"/>
        <v>0</v>
      </c>
      <c r="Q62" s="156">
        <f t="shared" si="18"/>
        <v>98.331346841477952</v>
      </c>
      <c r="R62" s="156">
        <f t="shared" si="18"/>
        <v>1.6686531585220501</v>
      </c>
      <c r="S62" s="156">
        <f t="shared" si="18"/>
        <v>0</v>
      </c>
      <c r="T62" s="156">
        <f t="shared" si="18"/>
        <v>0</v>
      </c>
      <c r="U62" s="156">
        <f t="shared" si="18"/>
        <v>94.39809296781884</v>
      </c>
      <c r="V62" s="156">
        <f t="shared" si="18"/>
        <v>5.6019070321811677</v>
      </c>
      <c r="W62" s="156">
        <f t="shared" si="18"/>
        <v>0</v>
      </c>
      <c r="X62" s="156">
        <f t="shared" si="18"/>
        <v>0</v>
      </c>
    </row>
    <row r="63" spans="1:29" x14ac:dyDescent="0.25">
      <c r="AC63" s="125">
        <f>432+D61</f>
        <v>1271</v>
      </c>
    </row>
    <row r="64" spans="1:29" x14ac:dyDescent="0.25">
      <c r="R64" s="330"/>
      <c r="S64" s="330"/>
      <c r="T64" s="330"/>
      <c r="U64" s="330"/>
      <c r="V64" s="330"/>
      <c r="W64" s="330"/>
      <c r="X64" s="330"/>
    </row>
    <row r="65" spans="18:24" x14ac:dyDescent="0.25">
      <c r="R65" s="330"/>
      <c r="S65" s="330"/>
      <c r="T65" s="330"/>
      <c r="U65" s="330"/>
      <c r="V65" s="330"/>
      <c r="W65" s="330"/>
      <c r="X65" s="330"/>
    </row>
    <row r="70" spans="18:24" x14ac:dyDescent="0.25">
      <c r="R70" s="330"/>
      <c r="S70" s="330"/>
      <c r="T70" s="330"/>
      <c r="U70" s="330"/>
      <c r="V70" s="330"/>
      <c r="W70" s="330"/>
      <c r="X70" s="330"/>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topLeftCell="A16" zoomScaleNormal="100" workbookViewId="0">
      <selection activeCell="I12" sqref="I12:I19"/>
    </sheetView>
  </sheetViews>
  <sheetFormatPr defaultRowHeight="15" x14ac:dyDescent="0.25"/>
  <cols>
    <col min="1" max="1" width="5.140625" customWidth="1"/>
    <col min="2" max="2" width="21.7109375" customWidth="1"/>
    <col min="3" max="15" width="7.28515625" customWidth="1"/>
  </cols>
  <sheetData>
    <row r="1" spans="1:15" x14ac:dyDescent="0.25">
      <c r="A1" s="245" t="s">
        <v>371</v>
      </c>
      <c r="B1" s="245"/>
      <c r="C1" s="2"/>
      <c r="D1" s="2"/>
      <c r="E1" s="2"/>
      <c r="F1" s="2"/>
      <c r="G1" s="2"/>
      <c r="H1" s="2"/>
      <c r="I1" s="2"/>
      <c r="J1" s="2"/>
      <c r="K1" s="2"/>
      <c r="M1" s="16"/>
      <c r="N1" s="244" t="s">
        <v>20</v>
      </c>
      <c r="O1" s="244"/>
    </row>
    <row r="2" spans="1:15" x14ac:dyDescent="0.25">
      <c r="A2" s="245" t="s">
        <v>372</v>
      </c>
      <c r="B2" s="245"/>
      <c r="C2" s="64"/>
      <c r="D2" s="64"/>
      <c r="E2" s="64"/>
      <c r="F2" s="64"/>
      <c r="G2" s="64"/>
      <c r="H2" s="64"/>
      <c r="I2" s="64"/>
      <c r="J2" s="64"/>
      <c r="K2" s="64"/>
      <c r="M2" s="63"/>
      <c r="N2" s="63"/>
      <c r="O2" s="63"/>
    </row>
    <row r="3" spans="1:15" ht="48.75" customHeight="1" x14ac:dyDescent="0.25">
      <c r="A3" s="242" t="s">
        <v>459</v>
      </c>
      <c r="B3" s="242"/>
      <c r="C3" s="242"/>
      <c r="D3" s="242"/>
      <c r="E3" s="242"/>
      <c r="F3" s="242"/>
      <c r="G3" s="242"/>
      <c r="H3" s="242"/>
      <c r="I3" s="242"/>
      <c r="J3" s="242"/>
      <c r="K3" s="242"/>
      <c r="L3" s="242"/>
      <c r="M3" s="242"/>
      <c r="N3" s="242"/>
      <c r="O3" s="242"/>
    </row>
    <row r="4" spans="1:15" ht="10.5" customHeight="1" x14ac:dyDescent="0.25">
      <c r="C4" s="243"/>
      <c r="D4" s="243"/>
      <c r="E4" s="243"/>
      <c r="F4" s="243"/>
      <c r="G4" s="243"/>
      <c r="H4" s="243"/>
      <c r="I4" s="243"/>
      <c r="J4" s="243"/>
      <c r="K4" s="243"/>
      <c r="L4" s="243"/>
      <c r="M4" s="243"/>
    </row>
    <row r="5" spans="1:15" s="1" customFormat="1" ht="24" customHeight="1" x14ac:dyDescent="0.2">
      <c r="A5" s="236" t="s">
        <v>15</v>
      </c>
      <c r="B5" s="236" t="s">
        <v>180</v>
      </c>
      <c r="C5" s="229" t="s">
        <v>2</v>
      </c>
      <c r="D5" s="229"/>
      <c r="E5" s="229"/>
      <c r="F5" s="229" t="s">
        <v>13</v>
      </c>
      <c r="G5" s="229"/>
      <c r="H5" s="229"/>
      <c r="I5" s="229"/>
      <c r="J5" s="229" t="s">
        <v>3</v>
      </c>
      <c r="K5" s="229"/>
      <c r="L5" s="229"/>
      <c r="M5" s="236" t="s">
        <v>11</v>
      </c>
      <c r="N5" s="236" t="s">
        <v>12</v>
      </c>
      <c r="O5" s="236" t="s">
        <v>65</v>
      </c>
    </row>
    <row r="6" spans="1:15" s="1" customFormat="1" ht="14.25" x14ac:dyDescent="0.2">
      <c r="A6" s="237"/>
      <c r="B6" s="237"/>
      <c r="C6" s="229" t="s">
        <v>4</v>
      </c>
      <c r="D6" s="233" t="s">
        <v>5</v>
      </c>
      <c r="E6" s="233"/>
      <c r="F6" s="229" t="s">
        <v>4</v>
      </c>
      <c r="G6" s="230" t="s">
        <v>5</v>
      </c>
      <c r="H6" s="231"/>
      <c r="I6" s="232"/>
      <c r="J6" s="229" t="s">
        <v>4</v>
      </c>
      <c r="K6" s="233" t="s">
        <v>5</v>
      </c>
      <c r="L6" s="233"/>
      <c r="M6" s="237"/>
      <c r="N6" s="237"/>
      <c r="O6" s="237"/>
    </row>
    <row r="7" spans="1:15" s="1" customFormat="1" ht="75.75" customHeight="1" x14ac:dyDescent="0.2">
      <c r="A7" s="238"/>
      <c r="B7" s="238"/>
      <c r="C7" s="229"/>
      <c r="D7" s="27" t="s">
        <v>6</v>
      </c>
      <c r="E7" s="27" t="s">
        <v>7</v>
      </c>
      <c r="F7" s="229"/>
      <c r="G7" s="27" t="s">
        <v>14</v>
      </c>
      <c r="H7" s="27" t="s">
        <v>8</v>
      </c>
      <c r="I7" s="27" t="s">
        <v>9</v>
      </c>
      <c r="J7" s="229"/>
      <c r="K7" s="27" t="s">
        <v>10</v>
      </c>
      <c r="L7" s="27" t="s">
        <v>185</v>
      </c>
      <c r="M7" s="238"/>
      <c r="N7" s="238"/>
      <c r="O7" s="238"/>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461</v>
      </c>
      <c r="D9" s="75">
        <v>20</v>
      </c>
      <c r="E9" s="75">
        <v>441</v>
      </c>
      <c r="F9" s="5">
        <f>G9+H9+I9</f>
        <v>440</v>
      </c>
      <c r="G9" s="75">
        <v>431</v>
      </c>
      <c r="H9" s="75">
        <v>9</v>
      </c>
      <c r="I9" s="76">
        <v>0</v>
      </c>
      <c r="J9" s="5">
        <f>K9+L9</f>
        <v>21</v>
      </c>
      <c r="K9" s="75">
        <v>21</v>
      </c>
      <c r="L9" s="76">
        <v>0</v>
      </c>
      <c r="M9" s="75">
        <v>0</v>
      </c>
      <c r="N9" s="75">
        <v>2</v>
      </c>
      <c r="O9" s="228">
        <v>180</v>
      </c>
    </row>
    <row r="10" spans="1:15" x14ac:dyDescent="0.25">
      <c r="A10" s="6">
        <v>2</v>
      </c>
      <c r="B10" s="5" t="s">
        <v>191</v>
      </c>
      <c r="C10" s="5">
        <f>F10+J10+M10</f>
        <v>441</v>
      </c>
      <c r="D10" s="75">
        <v>33</v>
      </c>
      <c r="E10" s="75">
        <v>408</v>
      </c>
      <c r="F10" s="5">
        <f t="shared" ref="F10:F24" si="0">G10+H10+I10</f>
        <v>419</v>
      </c>
      <c r="G10" s="75">
        <v>313</v>
      </c>
      <c r="H10" s="75">
        <v>106</v>
      </c>
      <c r="I10" s="76">
        <v>0</v>
      </c>
      <c r="J10" s="5">
        <f t="shared" ref="J10:J24" si="1">K10+L10</f>
        <v>22</v>
      </c>
      <c r="K10" s="75">
        <v>21</v>
      </c>
      <c r="L10" s="76">
        <v>1</v>
      </c>
      <c r="M10" s="75">
        <v>0</v>
      </c>
      <c r="N10" s="75">
        <v>8</v>
      </c>
      <c r="O10" s="228">
        <v>18</v>
      </c>
    </row>
    <row r="11" spans="1:15" x14ac:dyDescent="0.25">
      <c r="A11" s="6">
        <v>3</v>
      </c>
      <c r="B11" s="5" t="s">
        <v>192</v>
      </c>
      <c r="C11" s="5">
        <f t="shared" ref="C11:C24" si="2">F11+J11+M11</f>
        <v>265</v>
      </c>
      <c r="D11" s="75">
        <v>34</v>
      </c>
      <c r="E11" s="75">
        <v>231</v>
      </c>
      <c r="F11" s="5">
        <f t="shared" si="0"/>
        <v>228</v>
      </c>
      <c r="G11" s="75">
        <v>223</v>
      </c>
      <c r="H11" s="75">
        <v>5</v>
      </c>
      <c r="I11" s="76">
        <v>0</v>
      </c>
      <c r="J11" s="5">
        <f t="shared" si="1"/>
        <v>35</v>
      </c>
      <c r="K11" s="75">
        <v>35</v>
      </c>
      <c r="L11" s="76">
        <v>0</v>
      </c>
      <c r="M11" s="75">
        <v>2</v>
      </c>
      <c r="N11" s="75">
        <v>11</v>
      </c>
      <c r="O11" s="228">
        <v>68</v>
      </c>
    </row>
    <row r="12" spans="1:15" x14ac:dyDescent="0.25">
      <c r="A12" s="6">
        <v>4</v>
      </c>
      <c r="B12" s="5" t="s">
        <v>193</v>
      </c>
      <c r="C12" s="5">
        <f t="shared" si="2"/>
        <v>392</v>
      </c>
      <c r="D12" s="75">
        <v>32</v>
      </c>
      <c r="E12" s="75">
        <v>360</v>
      </c>
      <c r="F12" s="5">
        <f t="shared" si="0"/>
        <v>344</v>
      </c>
      <c r="G12" s="75">
        <v>338</v>
      </c>
      <c r="H12" s="75">
        <v>3</v>
      </c>
      <c r="I12" s="76">
        <v>3</v>
      </c>
      <c r="J12" s="5">
        <f t="shared" si="1"/>
        <v>48</v>
      </c>
      <c r="K12" s="75">
        <v>46</v>
      </c>
      <c r="L12" s="76">
        <v>2</v>
      </c>
      <c r="M12" s="75">
        <v>0</v>
      </c>
      <c r="N12" s="75">
        <v>8</v>
      </c>
      <c r="O12" s="228">
        <v>35</v>
      </c>
    </row>
    <row r="13" spans="1:15" x14ac:dyDescent="0.25">
      <c r="A13" s="6">
        <v>5</v>
      </c>
      <c r="B13" s="5" t="s">
        <v>194</v>
      </c>
      <c r="C13" s="5">
        <f t="shared" si="2"/>
        <v>286</v>
      </c>
      <c r="D13" s="75">
        <v>10</v>
      </c>
      <c r="E13" s="75">
        <v>276</v>
      </c>
      <c r="F13" s="5">
        <f t="shared" si="0"/>
        <v>280</v>
      </c>
      <c r="G13" s="75">
        <v>279</v>
      </c>
      <c r="H13" s="75">
        <v>1</v>
      </c>
      <c r="I13" s="76">
        <v>0</v>
      </c>
      <c r="J13" s="5">
        <f t="shared" si="1"/>
        <v>6</v>
      </c>
      <c r="K13" s="75">
        <v>6</v>
      </c>
      <c r="L13" s="76">
        <v>0</v>
      </c>
      <c r="M13" s="75">
        <v>0</v>
      </c>
      <c r="N13" s="75">
        <v>6</v>
      </c>
      <c r="O13" s="228">
        <v>69</v>
      </c>
    </row>
    <row r="14" spans="1:15" x14ac:dyDescent="0.25">
      <c r="A14" s="6">
        <v>6</v>
      </c>
      <c r="B14" s="5" t="s">
        <v>195</v>
      </c>
      <c r="C14" s="5">
        <f t="shared" si="2"/>
        <v>302</v>
      </c>
      <c r="D14" s="75">
        <v>33</v>
      </c>
      <c r="E14" s="75">
        <v>269</v>
      </c>
      <c r="F14" s="5">
        <f t="shared" si="0"/>
        <v>261</v>
      </c>
      <c r="G14" s="75">
        <v>255</v>
      </c>
      <c r="H14" s="75">
        <v>6</v>
      </c>
      <c r="I14" s="76">
        <v>0</v>
      </c>
      <c r="J14" s="5">
        <f t="shared" si="1"/>
        <v>41</v>
      </c>
      <c r="K14" s="75">
        <v>41</v>
      </c>
      <c r="L14" s="76">
        <v>0</v>
      </c>
      <c r="M14" s="75">
        <v>0</v>
      </c>
      <c r="N14" s="75">
        <v>1</v>
      </c>
      <c r="O14" s="228">
        <v>91</v>
      </c>
    </row>
    <row r="15" spans="1:15" x14ac:dyDescent="0.25">
      <c r="A15" s="6">
        <v>7</v>
      </c>
      <c r="B15" s="5" t="s">
        <v>196</v>
      </c>
      <c r="C15" s="5">
        <f t="shared" si="2"/>
        <v>351</v>
      </c>
      <c r="D15" s="75">
        <v>11</v>
      </c>
      <c r="E15" s="75">
        <v>340</v>
      </c>
      <c r="F15" s="5">
        <f t="shared" si="0"/>
        <v>341</v>
      </c>
      <c r="G15" s="75">
        <v>338</v>
      </c>
      <c r="H15" s="75">
        <v>3</v>
      </c>
      <c r="I15" s="76">
        <v>0</v>
      </c>
      <c r="J15" s="5">
        <f t="shared" si="1"/>
        <v>9</v>
      </c>
      <c r="K15" s="75">
        <v>8</v>
      </c>
      <c r="L15" s="76">
        <v>1</v>
      </c>
      <c r="M15" s="75">
        <v>1</v>
      </c>
      <c r="N15" s="75">
        <v>5</v>
      </c>
      <c r="O15" s="228">
        <v>32</v>
      </c>
    </row>
    <row r="16" spans="1:15" x14ac:dyDescent="0.25">
      <c r="A16" s="6">
        <v>8</v>
      </c>
      <c r="B16" s="5" t="s">
        <v>197</v>
      </c>
      <c r="C16" s="5">
        <f t="shared" si="2"/>
        <v>279</v>
      </c>
      <c r="D16" s="75">
        <v>20</v>
      </c>
      <c r="E16" s="75">
        <v>259</v>
      </c>
      <c r="F16" s="5">
        <f t="shared" si="0"/>
        <v>258</v>
      </c>
      <c r="G16" s="75">
        <v>253</v>
      </c>
      <c r="H16" s="75">
        <v>5</v>
      </c>
      <c r="I16" s="76">
        <v>0</v>
      </c>
      <c r="J16" s="5">
        <f t="shared" si="1"/>
        <v>20</v>
      </c>
      <c r="K16" s="75">
        <v>19</v>
      </c>
      <c r="L16" s="76">
        <v>1</v>
      </c>
      <c r="M16" s="75">
        <v>1</v>
      </c>
      <c r="N16" s="75">
        <v>3</v>
      </c>
      <c r="O16" s="228">
        <v>35</v>
      </c>
    </row>
    <row r="17" spans="1:15" x14ac:dyDescent="0.25">
      <c r="A17" s="6">
        <v>9</v>
      </c>
      <c r="B17" s="5" t="s">
        <v>198</v>
      </c>
      <c r="C17" s="5">
        <f t="shared" si="2"/>
        <v>510</v>
      </c>
      <c r="D17" s="75">
        <v>13</v>
      </c>
      <c r="E17" s="75">
        <v>497</v>
      </c>
      <c r="F17" s="5">
        <f t="shared" si="0"/>
        <v>495</v>
      </c>
      <c r="G17" s="75">
        <v>493</v>
      </c>
      <c r="H17" s="75">
        <v>1</v>
      </c>
      <c r="I17" s="76">
        <v>1</v>
      </c>
      <c r="J17" s="5">
        <f t="shared" si="1"/>
        <v>15</v>
      </c>
      <c r="K17" s="75">
        <v>15</v>
      </c>
      <c r="L17" s="76">
        <v>0</v>
      </c>
      <c r="M17" s="75">
        <v>0</v>
      </c>
      <c r="N17" s="75">
        <v>5</v>
      </c>
      <c r="O17" s="228">
        <v>58</v>
      </c>
    </row>
    <row r="18" spans="1:15" x14ac:dyDescent="0.25">
      <c r="A18" s="6">
        <v>10</v>
      </c>
      <c r="B18" s="5" t="s">
        <v>199</v>
      </c>
      <c r="C18" s="5">
        <f t="shared" si="2"/>
        <v>564</v>
      </c>
      <c r="D18" s="75">
        <v>31</v>
      </c>
      <c r="E18" s="75">
        <v>533</v>
      </c>
      <c r="F18" s="5">
        <f t="shared" si="0"/>
        <v>535</v>
      </c>
      <c r="G18" s="75">
        <v>534</v>
      </c>
      <c r="H18" s="75">
        <v>1</v>
      </c>
      <c r="I18" s="76">
        <v>0</v>
      </c>
      <c r="J18" s="5">
        <f t="shared" si="1"/>
        <v>27</v>
      </c>
      <c r="K18" s="75">
        <v>26</v>
      </c>
      <c r="L18" s="76">
        <v>1</v>
      </c>
      <c r="M18" s="75">
        <v>2</v>
      </c>
      <c r="N18" s="75">
        <v>9</v>
      </c>
      <c r="O18" s="228">
        <v>85</v>
      </c>
    </row>
    <row r="19" spans="1:15" x14ac:dyDescent="0.25">
      <c r="A19" s="6">
        <v>11</v>
      </c>
      <c r="B19" s="5" t="s">
        <v>200</v>
      </c>
      <c r="C19" s="5">
        <f t="shared" si="2"/>
        <v>531</v>
      </c>
      <c r="D19" s="75">
        <v>32</v>
      </c>
      <c r="E19" s="75">
        <v>499</v>
      </c>
      <c r="F19" s="5">
        <f t="shared" si="0"/>
        <v>493</v>
      </c>
      <c r="G19" s="75">
        <v>482</v>
      </c>
      <c r="H19" s="75">
        <v>10</v>
      </c>
      <c r="I19" s="76">
        <v>1</v>
      </c>
      <c r="J19" s="5">
        <f t="shared" si="1"/>
        <v>37</v>
      </c>
      <c r="K19" s="75">
        <v>36</v>
      </c>
      <c r="L19" s="76">
        <v>1</v>
      </c>
      <c r="M19" s="75">
        <v>1</v>
      </c>
      <c r="N19" s="75">
        <v>6</v>
      </c>
      <c r="O19" s="228">
        <v>80</v>
      </c>
    </row>
    <row r="20" spans="1:15" x14ac:dyDescent="0.25">
      <c r="A20" s="6">
        <v>12</v>
      </c>
      <c r="B20" s="5" t="s">
        <v>201</v>
      </c>
      <c r="C20" s="5">
        <f t="shared" si="2"/>
        <v>420</v>
      </c>
      <c r="D20" s="75">
        <v>27</v>
      </c>
      <c r="E20" s="75">
        <v>393</v>
      </c>
      <c r="F20" s="5">
        <f t="shared" si="0"/>
        <v>401</v>
      </c>
      <c r="G20" s="75">
        <v>392</v>
      </c>
      <c r="H20" s="75">
        <v>9</v>
      </c>
      <c r="I20" s="76">
        <v>0</v>
      </c>
      <c r="J20" s="5">
        <f t="shared" si="1"/>
        <v>19</v>
      </c>
      <c r="K20" s="75">
        <v>19</v>
      </c>
      <c r="L20" s="76">
        <v>0</v>
      </c>
      <c r="M20" s="75">
        <v>0</v>
      </c>
      <c r="N20" s="75">
        <v>16</v>
      </c>
      <c r="O20" s="228">
        <v>50</v>
      </c>
    </row>
    <row r="21" spans="1:15" x14ac:dyDescent="0.25">
      <c r="A21" s="6">
        <v>13</v>
      </c>
      <c r="B21" s="5" t="s">
        <v>202</v>
      </c>
      <c r="C21" s="5">
        <f t="shared" si="2"/>
        <v>347</v>
      </c>
      <c r="D21" s="75">
        <v>40</v>
      </c>
      <c r="E21" s="75">
        <v>307</v>
      </c>
      <c r="F21" s="5">
        <f t="shared" si="0"/>
        <v>305</v>
      </c>
      <c r="G21" s="75">
        <v>303</v>
      </c>
      <c r="H21" s="75">
        <v>2</v>
      </c>
      <c r="I21" s="76">
        <v>0</v>
      </c>
      <c r="J21" s="5">
        <f t="shared" si="1"/>
        <v>40</v>
      </c>
      <c r="K21" s="75">
        <v>40</v>
      </c>
      <c r="L21" s="76">
        <v>0</v>
      </c>
      <c r="M21" s="75">
        <v>2</v>
      </c>
      <c r="N21" s="75">
        <v>8</v>
      </c>
      <c r="O21" s="228">
        <v>64</v>
      </c>
    </row>
    <row r="22" spans="1:15" x14ac:dyDescent="0.25">
      <c r="A22" s="6">
        <v>14</v>
      </c>
      <c r="B22" s="5" t="s">
        <v>203</v>
      </c>
      <c r="C22" s="5">
        <f t="shared" si="2"/>
        <v>122</v>
      </c>
      <c r="D22" s="75">
        <v>9</v>
      </c>
      <c r="E22" s="75">
        <v>113</v>
      </c>
      <c r="F22" s="5">
        <f t="shared" si="0"/>
        <v>108</v>
      </c>
      <c r="G22" s="75">
        <v>104</v>
      </c>
      <c r="H22" s="75">
        <v>4</v>
      </c>
      <c r="I22" s="76">
        <v>0</v>
      </c>
      <c r="J22" s="5">
        <f t="shared" si="1"/>
        <v>14</v>
      </c>
      <c r="K22" s="75">
        <v>13</v>
      </c>
      <c r="L22" s="76">
        <v>1</v>
      </c>
      <c r="M22" s="75">
        <v>0</v>
      </c>
      <c r="N22" s="75">
        <v>4</v>
      </c>
      <c r="O22" s="228">
        <v>37</v>
      </c>
    </row>
    <row r="23" spans="1:15" x14ac:dyDescent="0.25">
      <c r="A23" s="6">
        <v>15</v>
      </c>
      <c r="B23" s="5" t="s">
        <v>204</v>
      </c>
      <c r="C23" s="5">
        <f t="shared" si="2"/>
        <v>236</v>
      </c>
      <c r="D23" s="75">
        <v>12</v>
      </c>
      <c r="E23" s="75">
        <v>224</v>
      </c>
      <c r="F23" s="5">
        <f t="shared" si="0"/>
        <v>218</v>
      </c>
      <c r="G23" s="75">
        <v>218</v>
      </c>
      <c r="H23" s="75">
        <v>0</v>
      </c>
      <c r="I23" s="76">
        <v>0</v>
      </c>
      <c r="J23" s="5">
        <f t="shared" si="1"/>
        <v>18</v>
      </c>
      <c r="K23" s="75">
        <v>18</v>
      </c>
      <c r="L23" s="76">
        <v>0</v>
      </c>
      <c r="M23" s="75">
        <v>0</v>
      </c>
      <c r="N23" s="75">
        <v>2</v>
      </c>
      <c r="O23" s="228">
        <v>37</v>
      </c>
    </row>
    <row r="24" spans="1:15" x14ac:dyDescent="0.25">
      <c r="A24" s="6">
        <v>16</v>
      </c>
      <c r="B24" s="5" t="s">
        <v>205</v>
      </c>
      <c r="C24" s="5">
        <f t="shared" si="2"/>
        <v>197</v>
      </c>
      <c r="D24" s="75">
        <v>3</v>
      </c>
      <c r="E24" s="75">
        <v>194</v>
      </c>
      <c r="F24" s="5">
        <f t="shared" si="0"/>
        <v>196</v>
      </c>
      <c r="G24" s="75">
        <v>194</v>
      </c>
      <c r="H24" s="75">
        <v>2</v>
      </c>
      <c r="I24" s="76">
        <v>0</v>
      </c>
      <c r="J24" s="5">
        <f t="shared" si="1"/>
        <v>1</v>
      </c>
      <c r="K24" s="75">
        <v>1</v>
      </c>
      <c r="L24" s="76">
        <v>0</v>
      </c>
      <c r="M24" s="75">
        <v>0</v>
      </c>
      <c r="N24" s="75">
        <v>0</v>
      </c>
      <c r="O24" s="228">
        <v>26</v>
      </c>
    </row>
    <row r="25" spans="1:15" x14ac:dyDescent="0.25">
      <c r="A25" s="6"/>
      <c r="B25" s="45" t="s">
        <v>186</v>
      </c>
      <c r="C25" s="8">
        <f t="shared" ref="C25:O25" si="3">SUM(C9:C24)</f>
        <v>5704</v>
      </c>
      <c r="D25" s="8">
        <f t="shared" si="3"/>
        <v>360</v>
      </c>
      <c r="E25" s="8">
        <f t="shared" si="3"/>
        <v>5344</v>
      </c>
      <c r="F25" s="8">
        <f t="shared" si="3"/>
        <v>5322</v>
      </c>
      <c r="G25" s="8">
        <f t="shared" si="3"/>
        <v>5150</v>
      </c>
      <c r="H25" s="8">
        <f t="shared" si="3"/>
        <v>167</v>
      </c>
      <c r="I25" s="8">
        <f t="shared" si="3"/>
        <v>5</v>
      </c>
      <c r="J25" s="8">
        <f t="shared" si="3"/>
        <v>373</v>
      </c>
      <c r="K25" s="8">
        <f t="shared" si="3"/>
        <v>365</v>
      </c>
      <c r="L25" s="8">
        <f t="shared" si="3"/>
        <v>8</v>
      </c>
      <c r="M25" s="8">
        <f t="shared" si="3"/>
        <v>9</v>
      </c>
      <c r="N25" s="8">
        <f t="shared" si="3"/>
        <v>94</v>
      </c>
      <c r="O25" s="8">
        <f t="shared" si="3"/>
        <v>965</v>
      </c>
    </row>
    <row r="26" spans="1:15" hidden="1" x14ac:dyDescent="0.25">
      <c r="A26" s="74"/>
      <c r="B26" s="42"/>
      <c r="C26" s="29"/>
      <c r="D26" s="29"/>
      <c r="E26" s="29"/>
      <c r="F26" s="29"/>
      <c r="G26" s="29"/>
      <c r="H26" s="29"/>
      <c r="I26" s="29"/>
      <c r="J26" s="29"/>
      <c r="K26" s="29"/>
      <c r="L26" s="29"/>
      <c r="M26" s="29"/>
      <c r="N26" s="29"/>
      <c r="O26" s="29"/>
    </row>
    <row r="27" spans="1:15" ht="18.75" hidden="1" x14ac:dyDescent="0.3">
      <c r="L27" s="234" t="s">
        <v>373</v>
      </c>
      <c r="M27" s="234"/>
      <c r="N27" s="234"/>
      <c r="O27" s="234"/>
    </row>
    <row r="28" spans="1:15" hidden="1" x14ac:dyDescent="0.25"/>
    <row r="29" spans="1:15" hidden="1" x14ac:dyDescent="0.25"/>
    <row r="30" spans="1:15" hidden="1" x14ac:dyDescent="0.25"/>
    <row r="31" spans="1:15" hidden="1" x14ac:dyDescent="0.25"/>
    <row r="32" spans="1:15" hidden="1" x14ac:dyDescent="0.25"/>
    <row r="33" spans="8:15" ht="18.75" hidden="1" x14ac:dyDescent="0.3">
      <c r="L33" s="234" t="s">
        <v>399</v>
      </c>
      <c r="M33" s="234"/>
      <c r="N33" s="234"/>
      <c r="O33" s="234"/>
    </row>
    <row r="34" spans="8:15" hidden="1" x14ac:dyDescent="0.25"/>
    <row r="35" spans="8:15" hidden="1" x14ac:dyDescent="0.25"/>
    <row r="36" spans="8:15" hidden="1" x14ac:dyDescent="0.25"/>
    <row r="37" spans="8:15" ht="17.25" customHeight="1" x14ac:dyDescent="0.25"/>
    <row r="38" spans="8:15" x14ac:dyDescent="0.25">
      <c r="H38">
        <f>H25+G25</f>
        <v>5317</v>
      </c>
    </row>
    <row r="39" spans="8:15" x14ac:dyDescent="0.25">
      <c r="H39">
        <f>H38/F25*100</f>
        <v>99.906050357008652</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19" zoomScaleNormal="100" workbookViewId="0">
      <selection activeCell="G24" sqref="G24"/>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35" t="s">
        <v>371</v>
      </c>
      <c r="B1" s="235"/>
      <c r="C1" s="2"/>
      <c r="D1" s="2"/>
      <c r="E1" s="31" t="s">
        <v>119</v>
      </c>
    </row>
    <row r="2" spans="1:5" x14ac:dyDescent="0.25">
      <c r="A2" s="235" t="s">
        <v>372</v>
      </c>
      <c r="B2" s="235"/>
      <c r="C2" s="64"/>
      <c r="D2" s="64"/>
      <c r="E2" s="63"/>
    </row>
    <row r="3" spans="1:5" ht="65.25" customHeight="1" x14ac:dyDescent="0.25">
      <c r="A3" s="242" t="s">
        <v>462</v>
      </c>
      <c r="B3" s="242"/>
      <c r="C3" s="242"/>
      <c r="D3" s="242"/>
      <c r="E3" s="242"/>
    </row>
    <row r="4" spans="1:5" ht="9.75" customHeight="1" x14ac:dyDescent="0.25">
      <c r="C4" s="243"/>
      <c r="D4" s="243"/>
      <c r="E4" s="243"/>
    </row>
    <row r="5" spans="1:5" s="1" customFormat="1" ht="30.75" customHeight="1" x14ac:dyDescent="0.2">
      <c r="A5" s="246" t="s">
        <v>15</v>
      </c>
      <c r="B5" s="246" t="s">
        <v>59</v>
      </c>
      <c r="C5" s="246" t="s">
        <v>57</v>
      </c>
      <c r="D5" s="246" t="s">
        <v>456</v>
      </c>
      <c r="E5" s="246" t="s">
        <v>58</v>
      </c>
    </row>
    <row r="6" spans="1:5" s="1" customFormat="1" ht="21.75" customHeight="1" x14ac:dyDescent="0.2">
      <c r="A6" s="247"/>
      <c r="B6" s="247"/>
      <c r="C6" s="247"/>
      <c r="D6" s="247"/>
      <c r="E6" s="247"/>
    </row>
    <row r="7" spans="1:5" s="1" customFormat="1" ht="36.75" customHeight="1" x14ac:dyDescent="0.2">
      <c r="A7" s="248"/>
      <c r="B7" s="248"/>
      <c r="C7" s="248"/>
      <c r="D7" s="248"/>
      <c r="E7" s="248"/>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52" t="s">
        <v>45</v>
      </c>
      <c r="C10" s="253"/>
      <c r="D10" s="253"/>
      <c r="E10" s="254"/>
    </row>
    <row r="11" spans="1:5" ht="12.75" customHeight="1" x14ac:dyDescent="0.25">
      <c r="A11" s="4">
        <v>1</v>
      </c>
      <c r="B11" s="10" t="s">
        <v>46</v>
      </c>
      <c r="C11" s="6">
        <f>SUM('Bieu 1A'!D10:E24)</f>
        <v>2762</v>
      </c>
      <c r="D11" s="5">
        <f>SUM('Bieu 1A (2)'!D10:E24)</f>
        <v>13293</v>
      </c>
      <c r="E11" s="5"/>
    </row>
    <row r="12" spans="1:5" ht="12.75" customHeight="1" x14ac:dyDescent="0.25">
      <c r="A12" s="4"/>
      <c r="B12" s="10" t="s">
        <v>47</v>
      </c>
      <c r="C12" s="6">
        <f>SUM('Bieu 1A'!D10:D24)</f>
        <v>1086</v>
      </c>
      <c r="D12" s="5">
        <f>SUM('Bieu 1A (2)'!D10:D24)</f>
        <v>736</v>
      </c>
      <c r="E12" s="5"/>
    </row>
    <row r="13" spans="1:5" ht="12.75" customHeight="1" x14ac:dyDescent="0.25">
      <c r="A13" s="4"/>
      <c r="B13" s="10" t="s">
        <v>48</v>
      </c>
      <c r="C13" s="6">
        <f>SUM('Bieu 1A'!E10:E24)</f>
        <v>1676</v>
      </c>
      <c r="D13" s="5">
        <f>D11-D12</f>
        <v>12557</v>
      </c>
      <c r="E13" s="5"/>
    </row>
    <row r="14" spans="1:5" ht="12.75" customHeight="1" x14ac:dyDescent="0.25">
      <c r="A14" s="4">
        <v>2</v>
      </c>
      <c r="B14" s="10" t="s">
        <v>50</v>
      </c>
      <c r="C14" s="6">
        <f>SUM('Bieu 1A'!F10:F24)</f>
        <v>1563</v>
      </c>
      <c r="D14" s="5">
        <f>SUM('Bieu 1A (2)'!F10:F24)</f>
        <v>12094</v>
      </c>
      <c r="E14" s="5"/>
    </row>
    <row r="15" spans="1:5" ht="12.75" customHeight="1" x14ac:dyDescent="0.25">
      <c r="A15" s="4"/>
      <c r="B15" s="10" t="s">
        <v>51</v>
      </c>
      <c r="C15" s="6">
        <f>SUM('Bieu 1A'!G10:G24)</f>
        <v>1100</v>
      </c>
      <c r="D15" s="5">
        <f>SUM('Bieu 1A (2)'!G10:G24)</f>
        <v>8364</v>
      </c>
      <c r="E15" s="5"/>
    </row>
    <row r="16" spans="1:5" ht="12.75" customHeight="1" x14ac:dyDescent="0.25">
      <c r="A16" s="4"/>
      <c r="B16" s="10" t="s">
        <v>52</v>
      </c>
      <c r="C16" s="6">
        <f>SUM('Bieu 1A'!H10:H24)</f>
        <v>463</v>
      </c>
      <c r="D16" s="5">
        <f>SUM('Bieu 1A (2)'!H10:H24)</f>
        <v>3730</v>
      </c>
      <c r="E16" s="5"/>
    </row>
    <row r="17" spans="1:7" ht="12.75" customHeight="1" x14ac:dyDescent="0.25">
      <c r="A17" s="4"/>
      <c r="B17" s="10" t="s">
        <v>53</v>
      </c>
      <c r="C17" s="6">
        <f>SUM('Bieu 1A'!I10:I24)</f>
        <v>0</v>
      </c>
      <c r="D17" s="5">
        <f>D14-D15-D16</f>
        <v>0</v>
      </c>
      <c r="E17" s="5"/>
    </row>
    <row r="18" spans="1:7" ht="12.75" customHeight="1" x14ac:dyDescent="0.25">
      <c r="A18" s="4">
        <v>3</v>
      </c>
      <c r="B18" s="10" t="s">
        <v>54</v>
      </c>
      <c r="C18" s="6">
        <f>SUM('Bieu 1A'!J10:J24)</f>
        <v>1162</v>
      </c>
      <c r="D18" s="5">
        <f>SUM('Bieu 1A (2)'!J10:J24)</f>
        <v>1161</v>
      </c>
      <c r="E18" s="5"/>
    </row>
    <row r="19" spans="1:7" ht="12.75" customHeight="1" x14ac:dyDescent="0.25">
      <c r="A19" s="4"/>
      <c r="B19" s="10" t="s">
        <v>55</v>
      </c>
      <c r="C19" s="6">
        <f>SUM('Bieu 1A'!K10:K24)</f>
        <v>1142</v>
      </c>
      <c r="D19" s="5">
        <f>SUM('Bieu 1A (2)'!K10:K24)</f>
        <v>1141</v>
      </c>
      <c r="E19" s="5"/>
    </row>
    <row r="20" spans="1:7" ht="12.75" customHeight="1" x14ac:dyDescent="0.25">
      <c r="A20" s="4"/>
      <c r="B20" s="10" t="s">
        <v>187</v>
      </c>
      <c r="C20" s="6">
        <f>SUM('Bieu 1A'!L10:L24)</f>
        <v>20</v>
      </c>
      <c r="D20" s="5">
        <f>SUM('Bieu 1A (2)'!L10:L24)</f>
        <v>20</v>
      </c>
      <c r="E20" s="5"/>
    </row>
    <row r="21" spans="1:7" ht="12.75" customHeight="1" x14ac:dyDescent="0.25">
      <c r="A21" s="4">
        <v>4</v>
      </c>
      <c r="B21" s="10" t="s">
        <v>11</v>
      </c>
      <c r="C21" s="6">
        <f>SUM('Bieu 1A'!M10:M24)</f>
        <v>37</v>
      </c>
      <c r="D21" s="5">
        <f>SUM('Bieu 1A (2)'!M10:M24)</f>
        <v>37</v>
      </c>
      <c r="E21" s="5"/>
    </row>
    <row r="22" spans="1:7" ht="12.75" customHeight="1" x14ac:dyDescent="0.25">
      <c r="A22" s="4">
        <v>5</v>
      </c>
      <c r="B22" s="10" t="s">
        <v>49</v>
      </c>
      <c r="C22" s="6">
        <f>SUM('Bieu 1A'!N10:N24)</f>
        <v>166</v>
      </c>
      <c r="D22" s="5">
        <f>SUM('Bieu 1A (2)'!N10:N24)</f>
        <v>1332</v>
      </c>
      <c r="E22" s="5"/>
    </row>
    <row r="23" spans="1:7" ht="12.75" customHeight="1" x14ac:dyDescent="0.25">
      <c r="A23" s="4">
        <v>6</v>
      </c>
      <c r="B23" s="10" t="s">
        <v>66</v>
      </c>
      <c r="C23" s="6">
        <f>SUM('Bieu 1A'!O10:O24)</f>
        <v>929</v>
      </c>
      <c r="D23" s="5">
        <f>SUM('Bieu 1A (2)'!O10:O24)</f>
        <v>2074</v>
      </c>
      <c r="E23" s="5"/>
    </row>
    <row r="24" spans="1:7" ht="24" customHeight="1" x14ac:dyDescent="0.25">
      <c r="A24" s="66" t="s">
        <v>18</v>
      </c>
      <c r="B24" s="252" t="s">
        <v>42</v>
      </c>
      <c r="C24" s="253"/>
      <c r="D24" s="253"/>
      <c r="E24" s="254"/>
      <c r="G24">
        <f>D11+D25</f>
        <v>45149</v>
      </c>
    </row>
    <row r="25" spans="1:7" ht="12" customHeight="1" x14ac:dyDescent="0.25">
      <c r="A25" s="4">
        <v>1</v>
      </c>
      <c r="B25" s="10" t="s">
        <v>46</v>
      </c>
      <c r="C25" s="6">
        <f>SUM('Bieu 1A'!C27:C33)</f>
        <v>4333</v>
      </c>
      <c r="D25" s="5">
        <f>'Bieu 1A (2)'!C35</f>
        <v>31856</v>
      </c>
      <c r="E25" s="5"/>
    </row>
    <row r="26" spans="1:7" ht="12" customHeight="1" x14ac:dyDescent="0.25">
      <c r="A26" s="4"/>
      <c r="B26" s="10" t="s">
        <v>47</v>
      </c>
      <c r="C26" s="6">
        <f>SUM('Bieu 1A'!D27:D33)</f>
        <v>765</v>
      </c>
      <c r="D26" s="5">
        <f>'Bieu 1A (2)'!D35</f>
        <v>592</v>
      </c>
      <c r="E26" s="5"/>
    </row>
    <row r="27" spans="1:7" ht="12" customHeight="1" x14ac:dyDescent="0.25">
      <c r="A27" s="4"/>
      <c r="B27" s="10" t="s">
        <v>48</v>
      </c>
      <c r="C27" s="6">
        <f>SUM('Bieu 1A'!E27:E33)</f>
        <v>3568</v>
      </c>
      <c r="D27" s="5">
        <f>'Bieu 1A (2)'!E35</f>
        <v>31264</v>
      </c>
      <c r="E27" s="5"/>
    </row>
    <row r="28" spans="1:7" ht="12" customHeight="1" x14ac:dyDescent="0.25">
      <c r="A28" s="4">
        <v>2</v>
      </c>
      <c r="B28" s="10" t="s">
        <v>50</v>
      </c>
      <c r="C28" s="6">
        <f>SUM('Bieu 1A'!F27:F33)</f>
        <v>3576</v>
      </c>
      <c r="D28" s="5">
        <f>'Bieu 1A (2)'!F35</f>
        <v>31116</v>
      </c>
      <c r="E28" s="5"/>
    </row>
    <row r="29" spans="1:7" ht="12" customHeight="1" x14ac:dyDescent="0.25">
      <c r="A29" s="4"/>
      <c r="B29" s="10" t="s">
        <v>51</v>
      </c>
      <c r="C29" s="6">
        <f>SUM('Bieu 1A'!G27:G33)</f>
        <v>742</v>
      </c>
      <c r="D29" s="5">
        <f>'Bieu 1A (2)'!G35</f>
        <v>6436</v>
      </c>
      <c r="E29" s="5"/>
    </row>
    <row r="30" spans="1:7" ht="12" customHeight="1" x14ac:dyDescent="0.25">
      <c r="A30" s="4"/>
      <c r="B30" s="10" t="s">
        <v>52</v>
      </c>
      <c r="C30" s="6">
        <f>SUM('Bieu 1A'!H27:H33)</f>
        <v>2834</v>
      </c>
      <c r="D30" s="5">
        <f>'Bieu 1A (2)'!H35</f>
        <v>24680</v>
      </c>
      <c r="E30" s="5"/>
    </row>
    <row r="31" spans="1:7" ht="12" customHeight="1" x14ac:dyDescent="0.25">
      <c r="A31" s="4"/>
      <c r="B31" s="10" t="s">
        <v>53</v>
      </c>
      <c r="C31" s="6">
        <f>SUM('Bieu 1A'!I27:I33)</f>
        <v>0</v>
      </c>
      <c r="D31" s="5">
        <f>'Bieu 1A (2)'!I35</f>
        <v>0</v>
      </c>
      <c r="E31" s="5"/>
    </row>
    <row r="32" spans="1:7" ht="12" customHeight="1" x14ac:dyDescent="0.25">
      <c r="A32" s="4">
        <v>3</v>
      </c>
      <c r="B32" s="10" t="s">
        <v>54</v>
      </c>
      <c r="C32" s="6">
        <f>SUM('Bieu 1A'!J27:J33)</f>
        <v>757</v>
      </c>
      <c r="D32" s="5">
        <f>'Bieu 1A (2)'!J35</f>
        <v>740</v>
      </c>
      <c r="E32" s="5"/>
    </row>
    <row r="33" spans="1:5" ht="12" customHeight="1" x14ac:dyDescent="0.25">
      <c r="A33" s="4"/>
      <c r="B33" s="10" t="s">
        <v>55</v>
      </c>
      <c r="C33" s="6">
        <f>SUM('Bieu 1A'!K27:K33)</f>
        <v>757</v>
      </c>
      <c r="D33" s="5">
        <f>'Bieu 1A (2)'!K35</f>
        <v>740</v>
      </c>
      <c r="E33" s="5"/>
    </row>
    <row r="34" spans="1:5" ht="12" customHeight="1" x14ac:dyDescent="0.25">
      <c r="A34" s="4"/>
      <c r="B34" s="10" t="s">
        <v>187</v>
      </c>
      <c r="C34" s="6">
        <f>SUM('Bieu 1A'!L27:L33)</f>
        <v>0</v>
      </c>
      <c r="D34" s="5">
        <f>'Bieu 1A (2)'!L35</f>
        <v>0</v>
      </c>
      <c r="E34" s="5"/>
    </row>
    <row r="35" spans="1:5" ht="15" customHeight="1" x14ac:dyDescent="0.25">
      <c r="A35" s="4">
        <v>4</v>
      </c>
      <c r="B35" s="10" t="s">
        <v>11</v>
      </c>
      <c r="C35" s="6">
        <f>SUM('Bieu 1A'!M27:M33)</f>
        <v>0</v>
      </c>
      <c r="D35" s="5">
        <f>'Bieu 1A (2)'!M35</f>
        <v>0</v>
      </c>
      <c r="E35" s="5"/>
    </row>
    <row r="36" spans="1:5" ht="16.5" customHeight="1" x14ac:dyDescent="0.25">
      <c r="A36" s="4">
        <v>5</v>
      </c>
      <c r="B36" s="10" t="s">
        <v>49</v>
      </c>
      <c r="C36" s="6">
        <f>SUM('Bieu 1A'!N27:N33)</f>
        <v>13</v>
      </c>
      <c r="D36" s="5">
        <f>'Bieu 1A (2)'!N35</f>
        <v>106</v>
      </c>
      <c r="E36" s="5"/>
    </row>
    <row r="37" spans="1:5" ht="12" customHeight="1" x14ac:dyDescent="0.25">
      <c r="A37" s="4">
        <v>6</v>
      </c>
      <c r="B37" s="10" t="s">
        <v>66</v>
      </c>
      <c r="C37" s="6">
        <f>SUM('Bieu 1A'!O27:O33)</f>
        <v>703</v>
      </c>
      <c r="D37" s="5">
        <f>'Bieu 1A (2)'!O35</f>
        <v>4807</v>
      </c>
      <c r="E37" s="5"/>
    </row>
    <row r="38" spans="1:5" ht="28.5" customHeight="1" x14ac:dyDescent="0.25">
      <c r="A38" s="66" t="s">
        <v>56</v>
      </c>
      <c r="B38" s="249" t="s">
        <v>60</v>
      </c>
      <c r="C38" s="250"/>
      <c r="D38" s="250"/>
      <c r="E38" s="251"/>
    </row>
    <row r="39" spans="1:5" ht="12.75" customHeight="1" x14ac:dyDescent="0.25">
      <c r="A39" s="4">
        <v>1</v>
      </c>
      <c r="B39" s="10" t="s">
        <v>46</v>
      </c>
      <c r="C39" s="6">
        <f>SUM('Bieu 1B'!C25)</f>
        <v>5704</v>
      </c>
      <c r="D39" s="5">
        <f>SUM('Bieu 1B (2)'!D25:E25)</f>
        <v>46016</v>
      </c>
      <c r="E39" s="5"/>
    </row>
    <row r="40" spans="1:5" ht="12.75" customHeight="1" x14ac:dyDescent="0.25">
      <c r="A40" s="4"/>
      <c r="B40" s="10" t="s">
        <v>47</v>
      </c>
      <c r="C40" s="6">
        <f>'Bieu 1B'!D25</f>
        <v>360</v>
      </c>
      <c r="D40" s="5">
        <f>'Bieu 1B (2)'!D25</f>
        <v>218</v>
      </c>
      <c r="E40" s="5"/>
    </row>
    <row r="41" spans="1:5" ht="12.75" customHeight="1" x14ac:dyDescent="0.25">
      <c r="A41" s="4"/>
      <c r="B41" s="10" t="s">
        <v>48</v>
      </c>
      <c r="C41" s="6">
        <f>'Bieu 1B'!E25</f>
        <v>5344</v>
      </c>
      <c r="D41" s="5">
        <f>'Bieu 1A (2)'!E36</f>
        <v>43821</v>
      </c>
      <c r="E41" s="5"/>
    </row>
    <row r="42" spans="1:5" ht="12.75" customHeight="1" x14ac:dyDescent="0.25">
      <c r="A42" s="4">
        <v>2</v>
      </c>
      <c r="B42" s="10" t="s">
        <v>50</v>
      </c>
      <c r="C42" s="6">
        <f>'Bieu 1B'!F25</f>
        <v>5322</v>
      </c>
      <c r="D42" s="5">
        <f>'Bieu 1B (2)'!F25</f>
        <v>45634</v>
      </c>
      <c r="E42" s="5"/>
    </row>
    <row r="43" spans="1:5" ht="12.75" customHeight="1" x14ac:dyDescent="0.25">
      <c r="A43" s="4"/>
      <c r="B43" s="10" t="s">
        <v>51</v>
      </c>
      <c r="C43" s="6">
        <f>'Bieu 1B'!G25</f>
        <v>5150</v>
      </c>
      <c r="D43" s="5">
        <f>'Bieu 1B (2)'!G25</f>
        <v>44650</v>
      </c>
      <c r="E43" s="5"/>
    </row>
    <row r="44" spans="1:5" ht="12.75" customHeight="1" x14ac:dyDescent="0.25">
      <c r="A44" s="4"/>
      <c r="B44" s="10" t="s">
        <v>52</v>
      </c>
      <c r="C44" s="6">
        <f>'Bieu 1B'!H25</f>
        <v>167</v>
      </c>
      <c r="D44" s="5">
        <f>'Bieu 1B (2)'!H25</f>
        <v>978</v>
      </c>
      <c r="E44" s="5"/>
    </row>
    <row r="45" spans="1:5" ht="12.75" customHeight="1" x14ac:dyDescent="0.25">
      <c r="A45" s="4"/>
      <c r="B45" s="10" t="s">
        <v>53</v>
      </c>
      <c r="C45" s="6">
        <f>'Bieu 1B'!I25</f>
        <v>5</v>
      </c>
      <c r="D45" s="5">
        <f>'Bieu 1B (2)'!I25</f>
        <v>6</v>
      </c>
      <c r="E45" s="5"/>
    </row>
    <row r="46" spans="1:5" ht="12.75" customHeight="1" x14ac:dyDescent="0.25">
      <c r="A46" s="4">
        <v>3</v>
      </c>
      <c r="B46" s="10" t="s">
        <v>54</v>
      </c>
      <c r="C46" s="6">
        <f>'Bieu 1B'!J25</f>
        <v>373</v>
      </c>
      <c r="D46" s="5">
        <f>'Bieu 1B (2)'!J25</f>
        <v>373</v>
      </c>
      <c r="E46" s="5"/>
    </row>
    <row r="47" spans="1:5" ht="12.75" customHeight="1" x14ac:dyDescent="0.25">
      <c r="A47" s="4"/>
      <c r="B47" s="10" t="s">
        <v>55</v>
      </c>
      <c r="C47" s="6">
        <f>'Bieu 1B'!K25</f>
        <v>365</v>
      </c>
      <c r="D47" s="5">
        <f>'Bieu 1B (2)'!K25</f>
        <v>365</v>
      </c>
      <c r="E47" s="5"/>
    </row>
    <row r="48" spans="1:5" ht="12.75" customHeight="1" x14ac:dyDescent="0.25">
      <c r="A48" s="4"/>
      <c r="B48" s="10" t="s">
        <v>187</v>
      </c>
      <c r="C48" s="6">
        <f>'Bieu 1B'!L25</f>
        <v>8</v>
      </c>
      <c r="D48" s="5">
        <f>'Bieu 1B (2)'!L25</f>
        <v>8</v>
      </c>
      <c r="E48" s="5"/>
    </row>
    <row r="49" spans="1:6" ht="12.75" customHeight="1" x14ac:dyDescent="0.25">
      <c r="A49" s="4">
        <v>4</v>
      </c>
      <c r="B49" s="10" t="s">
        <v>11</v>
      </c>
      <c r="C49" s="6">
        <f>'Bieu 1B'!M25</f>
        <v>9</v>
      </c>
      <c r="D49" s="5">
        <f>'Bieu 1B (2)'!M25</f>
        <v>9</v>
      </c>
      <c r="E49" s="5"/>
    </row>
    <row r="50" spans="1:6" ht="12.75" customHeight="1" x14ac:dyDescent="0.25">
      <c r="A50" s="4">
        <v>5</v>
      </c>
      <c r="B50" s="10" t="s">
        <v>49</v>
      </c>
      <c r="C50" s="6">
        <f>'Bieu 1B'!N25</f>
        <v>94</v>
      </c>
      <c r="D50" s="5">
        <f>'Bieu 1B (2)'!N25</f>
        <v>627</v>
      </c>
      <c r="E50" s="5"/>
    </row>
    <row r="51" spans="1:6" ht="12.75" customHeight="1" x14ac:dyDescent="0.25">
      <c r="A51" s="4">
        <v>6</v>
      </c>
      <c r="B51" s="10" t="s">
        <v>66</v>
      </c>
      <c r="C51" s="6">
        <f>'Bieu 1B'!O25</f>
        <v>965</v>
      </c>
      <c r="D51" s="5">
        <f>'Bieu 1B (2)'!O25</f>
        <v>4278</v>
      </c>
      <c r="E51" s="5"/>
    </row>
    <row r="52" spans="1:6" hidden="1" x14ac:dyDescent="0.25"/>
    <row r="53" spans="1:6" ht="18.75" hidden="1" x14ac:dyDescent="0.3">
      <c r="C53" s="234" t="s">
        <v>373</v>
      </c>
      <c r="D53" s="234"/>
      <c r="E53" s="234"/>
      <c r="F53" s="81"/>
    </row>
    <row r="54" spans="1:6" hidden="1" x14ac:dyDescent="0.25"/>
    <row r="55" spans="1:6" hidden="1" x14ac:dyDescent="0.25"/>
    <row r="56" spans="1:6" hidden="1" x14ac:dyDescent="0.25"/>
    <row r="57" spans="1:6" hidden="1" x14ac:dyDescent="0.25"/>
    <row r="58" spans="1:6" ht="18.75" hidden="1" x14ac:dyDescent="0.3">
      <c r="C58" s="234" t="s">
        <v>400</v>
      </c>
      <c r="D58" s="234"/>
      <c r="E58" s="234"/>
      <c r="F58" s="81"/>
    </row>
    <row r="60" spans="1:6" ht="18.75" x14ac:dyDescent="0.3">
      <c r="D60" s="121"/>
    </row>
    <row r="61" spans="1:6" ht="18.75" x14ac:dyDescent="0.3">
      <c r="D61" s="119"/>
    </row>
    <row r="62" spans="1:6" ht="18.75" x14ac:dyDescent="0.3">
      <c r="D62" s="120"/>
    </row>
    <row r="63" spans="1:6" ht="18.75" x14ac:dyDescent="0.3">
      <c r="D63" s="120"/>
    </row>
    <row r="64" spans="1:6" ht="18.75" x14ac:dyDescent="0.3">
      <c r="D64" s="120"/>
    </row>
    <row r="65" spans="4:4" ht="18.75" x14ac:dyDescent="0.3">
      <c r="D65" s="120"/>
    </row>
    <row r="66" spans="4:4" ht="18.75" x14ac:dyDescent="0.3">
      <c r="D66" s="120"/>
    </row>
    <row r="67" spans="4:4" ht="18.75" x14ac:dyDescent="0.3">
      <c r="D67" s="119"/>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45" t="s">
        <v>371</v>
      </c>
      <c r="B1" s="245"/>
      <c r="C1" s="245"/>
      <c r="D1" s="245"/>
      <c r="E1" s="245"/>
      <c r="T1" s="43" t="s">
        <v>149</v>
      </c>
    </row>
    <row r="2" spans="1:21" x14ac:dyDescent="0.25">
      <c r="A2" s="245" t="s">
        <v>372</v>
      </c>
      <c r="B2" s="245"/>
      <c r="C2" s="245"/>
      <c r="D2" s="245"/>
      <c r="E2" s="245"/>
      <c r="T2" s="43"/>
    </row>
    <row r="3" spans="1:21" ht="45" customHeight="1" x14ac:dyDescent="0.25">
      <c r="A3" s="258" t="s">
        <v>401</v>
      </c>
      <c r="B3" s="259"/>
      <c r="C3" s="259"/>
      <c r="D3" s="259"/>
      <c r="E3" s="259"/>
      <c r="F3" s="259"/>
      <c r="G3" s="259"/>
      <c r="H3" s="259"/>
      <c r="I3" s="259"/>
      <c r="J3" s="259"/>
      <c r="K3" s="259"/>
      <c r="L3" s="259"/>
      <c r="M3" s="259"/>
      <c r="N3" s="259"/>
      <c r="O3" s="259"/>
      <c r="P3" s="259"/>
      <c r="Q3" s="259"/>
      <c r="R3" s="259"/>
      <c r="S3" s="259"/>
      <c r="T3" s="259"/>
    </row>
    <row r="4" spans="1:21" ht="3" customHeight="1" x14ac:dyDescent="0.25">
      <c r="A4" s="260"/>
      <c r="B4" s="260"/>
      <c r="C4" s="260"/>
      <c r="D4" s="260"/>
      <c r="E4" s="260"/>
      <c r="F4" s="260"/>
      <c r="G4" s="260"/>
      <c r="H4" s="260"/>
      <c r="I4" s="260"/>
      <c r="J4" s="260"/>
      <c r="K4" s="260"/>
      <c r="L4" s="260"/>
      <c r="M4" s="260"/>
      <c r="N4" s="260"/>
      <c r="O4" s="260"/>
      <c r="P4" s="260"/>
      <c r="Q4" s="260"/>
      <c r="R4" s="260"/>
      <c r="S4" s="260"/>
      <c r="T4" s="260"/>
    </row>
    <row r="5" spans="1:21" ht="16.5" customHeight="1" x14ac:dyDescent="0.25">
      <c r="A5" s="261" t="s">
        <v>15</v>
      </c>
      <c r="B5" s="261" t="s">
        <v>59</v>
      </c>
      <c r="C5" s="264" t="s">
        <v>173</v>
      </c>
      <c r="D5" s="277" t="s">
        <v>153</v>
      </c>
      <c r="E5" s="278"/>
      <c r="F5" s="278"/>
      <c r="G5" s="278"/>
      <c r="H5" s="278"/>
      <c r="I5" s="278"/>
      <c r="J5" s="278"/>
      <c r="K5" s="278"/>
      <c r="L5" s="278"/>
      <c r="M5" s="278"/>
      <c r="N5" s="278"/>
      <c r="O5" s="278"/>
      <c r="P5" s="278"/>
      <c r="Q5" s="278"/>
      <c r="R5" s="278"/>
      <c r="S5" s="278"/>
      <c r="T5" s="278"/>
      <c r="U5" s="279"/>
    </row>
    <row r="6" spans="1:21" ht="27.75" customHeight="1" x14ac:dyDescent="0.25">
      <c r="A6" s="262"/>
      <c r="B6" s="262"/>
      <c r="C6" s="265"/>
      <c r="D6" s="255" t="s">
        <v>129</v>
      </c>
      <c r="E6" s="257"/>
      <c r="F6" s="257"/>
      <c r="G6" s="256"/>
      <c r="H6" s="274" t="s">
        <v>154</v>
      </c>
      <c r="I6" s="275"/>
      <c r="J6" s="276"/>
      <c r="K6" s="255" t="s">
        <v>158</v>
      </c>
      <c r="L6" s="257"/>
      <c r="M6" s="257"/>
      <c r="N6" s="256"/>
      <c r="O6" s="255" t="s">
        <v>175</v>
      </c>
      <c r="P6" s="256"/>
      <c r="Q6" s="255" t="s">
        <v>130</v>
      </c>
      <c r="R6" s="257"/>
      <c r="S6" s="257"/>
      <c r="T6" s="256"/>
      <c r="U6" s="280" t="s">
        <v>394</v>
      </c>
    </row>
    <row r="7" spans="1:21" ht="84" x14ac:dyDescent="0.25">
      <c r="A7" s="263"/>
      <c r="B7" s="263"/>
      <c r="C7" s="266"/>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1"/>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9">
        <f>'Bieu 1A'!C35</f>
        <v>7095</v>
      </c>
    </row>
    <row r="10" spans="1:21" ht="42.75" customHeight="1" x14ac:dyDescent="0.25">
      <c r="A10" s="71">
        <v>2</v>
      </c>
      <c r="B10" s="267" t="s">
        <v>172</v>
      </c>
      <c r="C10" s="268"/>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61" t="s">
        <v>15</v>
      </c>
      <c r="B12" s="261" t="s">
        <v>59</v>
      </c>
      <c r="C12" s="264" t="s">
        <v>173</v>
      </c>
      <c r="D12" s="252" t="s">
        <v>153</v>
      </c>
      <c r="E12" s="253"/>
      <c r="F12" s="253"/>
      <c r="G12" s="253"/>
      <c r="H12" s="253"/>
      <c r="I12" s="253"/>
      <c r="J12" s="253"/>
      <c r="K12" s="253"/>
      <c r="L12" s="253"/>
      <c r="M12" s="253"/>
      <c r="N12" s="253"/>
      <c r="O12" s="253"/>
      <c r="P12" s="253"/>
      <c r="Q12" s="253"/>
      <c r="R12" s="254"/>
      <c r="S12" s="42"/>
      <c r="T12" s="42"/>
    </row>
    <row r="13" spans="1:21" ht="27.75" customHeight="1" x14ac:dyDescent="0.25">
      <c r="A13" s="262"/>
      <c r="B13" s="262"/>
      <c r="C13" s="265"/>
      <c r="D13" s="271" t="s">
        <v>163</v>
      </c>
      <c r="E13" s="272"/>
      <c r="F13" s="273"/>
      <c r="G13" s="271" t="s">
        <v>376</v>
      </c>
      <c r="H13" s="272"/>
      <c r="I13" s="272"/>
      <c r="J13" s="273"/>
      <c r="K13" s="271" t="s">
        <v>165</v>
      </c>
      <c r="L13" s="272"/>
      <c r="M13" s="272"/>
      <c r="N13" s="273"/>
      <c r="O13" s="271" t="s">
        <v>131</v>
      </c>
      <c r="P13" s="272"/>
      <c r="Q13" s="272"/>
      <c r="R13" s="273"/>
      <c r="S13" s="38"/>
      <c r="T13" s="38"/>
    </row>
    <row r="14" spans="1:21" ht="84" x14ac:dyDescent="0.25">
      <c r="A14" s="263"/>
      <c r="B14" s="263"/>
      <c r="C14" s="266"/>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69" t="s">
        <v>174</v>
      </c>
      <c r="C17" s="270"/>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34" t="s">
        <v>373</v>
      </c>
      <c r="Q19" s="234"/>
      <c r="R19" s="234"/>
      <c r="S19" s="234"/>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34" t="s">
        <v>399</v>
      </c>
      <c r="Q24" s="234"/>
      <c r="R24" s="234"/>
      <c r="S24" s="234"/>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4" customWidth="1"/>
    <col min="9" max="11" width="5.140625" style="35" customWidth="1"/>
    <col min="12" max="12" width="5.140625" style="94" customWidth="1"/>
    <col min="13" max="15" width="5.140625" style="35" customWidth="1"/>
    <col min="16" max="16" width="5.140625" style="94" customWidth="1"/>
    <col min="17" max="19" width="5.140625" style="35" customWidth="1"/>
    <col min="20" max="20" width="5.140625" style="94" customWidth="1"/>
    <col min="21" max="24" width="5.140625" style="35" customWidth="1"/>
    <col min="25" max="16384" width="9.140625" style="35"/>
  </cols>
  <sheetData>
    <row r="1" spans="1:24" x14ac:dyDescent="0.25">
      <c r="A1" s="295" t="s">
        <v>371</v>
      </c>
      <c r="B1" s="295"/>
      <c r="C1" s="295"/>
      <c r="D1" s="295"/>
      <c r="E1" s="295"/>
      <c r="F1" s="295"/>
      <c r="G1" s="122"/>
      <c r="H1" s="122"/>
      <c r="I1" s="122"/>
      <c r="J1" s="122"/>
      <c r="K1" s="122"/>
      <c r="L1" s="122"/>
      <c r="M1" s="122"/>
      <c r="N1" s="122"/>
      <c r="O1" s="122"/>
      <c r="P1" s="122"/>
      <c r="Q1" s="122"/>
      <c r="R1" s="122"/>
      <c r="S1" s="122"/>
      <c r="T1" s="122"/>
      <c r="U1" s="122"/>
      <c r="V1" s="297" t="s">
        <v>176</v>
      </c>
      <c r="W1" s="298"/>
    </row>
    <row r="2" spans="1:24" x14ac:dyDescent="0.25">
      <c r="A2" s="295" t="s">
        <v>372</v>
      </c>
      <c r="B2" s="295"/>
      <c r="C2" s="295"/>
      <c r="D2" s="295"/>
      <c r="E2" s="295"/>
      <c r="F2" s="295"/>
      <c r="G2" s="122"/>
      <c r="H2" s="122"/>
      <c r="I2" s="122"/>
      <c r="J2" s="122"/>
      <c r="K2" s="122"/>
      <c r="L2" s="122"/>
      <c r="M2" s="122"/>
      <c r="N2" s="122"/>
      <c r="O2" s="122"/>
      <c r="P2" s="122"/>
      <c r="Q2" s="122"/>
      <c r="R2" s="122"/>
      <c r="S2" s="122"/>
      <c r="T2" s="122"/>
      <c r="U2" s="122"/>
      <c r="V2" s="123"/>
      <c r="W2" s="124"/>
    </row>
    <row r="3" spans="1:24" ht="49.5" customHeight="1" x14ac:dyDescent="0.25">
      <c r="A3" s="296" t="s">
        <v>398</v>
      </c>
      <c r="B3" s="296"/>
      <c r="C3" s="296"/>
      <c r="D3" s="296"/>
      <c r="E3" s="296"/>
      <c r="F3" s="296"/>
      <c r="G3" s="296"/>
      <c r="H3" s="296"/>
      <c r="I3" s="296"/>
      <c r="J3" s="296"/>
      <c r="K3" s="296"/>
      <c r="L3" s="296"/>
      <c r="M3" s="296"/>
      <c r="N3" s="296"/>
      <c r="O3" s="296"/>
      <c r="P3" s="296"/>
      <c r="Q3" s="296"/>
      <c r="R3" s="296"/>
      <c r="S3" s="296"/>
      <c r="T3" s="296"/>
      <c r="U3" s="296"/>
      <c r="V3" s="296"/>
      <c r="W3" s="296"/>
    </row>
    <row r="4" spans="1:24" ht="24" customHeight="1" x14ac:dyDescent="0.25">
      <c r="A4" s="289" t="s">
        <v>181</v>
      </c>
      <c r="B4" s="289" t="s">
        <v>180</v>
      </c>
      <c r="C4" s="304" t="s">
        <v>182</v>
      </c>
      <c r="D4" s="299" t="s">
        <v>153</v>
      </c>
      <c r="E4" s="300"/>
      <c r="F4" s="300"/>
      <c r="G4" s="300"/>
      <c r="H4" s="300"/>
      <c r="I4" s="300"/>
      <c r="J4" s="300"/>
      <c r="K4" s="300"/>
      <c r="L4" s="300"/>
      <c r="M4" s="300"/>
      <c r="N4" s="300"/>
      <c r="O4" s="300"/>
      <c r="P4" s="301"/>
      <c r="Q4" s="301"/>
      <c r="R4" s="301"/>
      <c r="S4" s="301"/>
      <c r="T4" s="301"/>
      <c r="U4" s="301"/>
      <c r="V4" s="301"/>
      <c r="W4" s="302"/>
      <c r="X4" s="282" t="s">
        <v>395</v>
      </c>
    </row>
    <row r="5" spans="1:24" ht="32.25" customHeight="1" x14ac:dyDescent="0.25">
      <c r="A5" s="290"/>
      <c r="B5" s="290"/>
      <c r="C5" s="305"/>
      <c r="D5" s="292" t="s">
        <v>129</v>
      </c>
      <c r="E5" s="293"/>
      <c r="F5" s="293"/>
      <c r="G5" s="294"/>
      <c r="H5" s="292" t="s">
        <v>158</v>
      </c>
      <c r="I5" s="293"/>
      <c r="J5" s="293"/>
      <c r="K5" s="294"/>
      <c r="L5" s="292" t="s">
        <v>130</v>
      </c>
      <c r="M5" s="293"/>
      <c r="N5" s="293"/>
      <c r="O5" s="294"/>
      <c r="P5" s="292" t="s">
        <v>177</v>
      </c>
      <c r="Q5" s="293"/>
      <c r="R5" s="293"/>
      <c r="S5" s="294"/>
      <c r="T5" s="292" t="s">
        <v>131</v>
      </c>
      <c r="U5" s="293"/>
      <c r="V5" s="293"/>
      <c r="W5" s="294"/>
      <c r="X5" s="283"/>
    </row>
    <row r="6" spans="1:24" ht="141" customHeight="1" x14ac:dyDescent="0.25">
      <c r="A6" s="291"/>
      <c r="B6" s="291"/>
      <c r="C6" s="306"/>
      <c r="D6" s="97" t="s">
        <v>132</v>
      </c>
      <c r="E6" s="98" t="s">
        <v>133</v>
      </c>
      <c r="F6" s="97" t="s">
        <v>134</v>
      </c>
      <c r="G6" s="97" t="s">
        <v>135</v>
      </c>
      <c r="H6" s="99" t="s">
        <v>150</v>
      </c>
      <c r="I6" s="97" t="s">
        <v>136</v>
      </c>
      <c r="J6" s="97" t="s">
        <v>151</v>
      </c>
      <c r="K6" s="97" t="s">
        <v>152</v>
      </c>
      <c r="L6" s="99" t="s">
        <v>137</v>
      </c>
      <c r="M6" s="97" t="s">
        <v>138</v>
      </c>
      <c r="N6" s="97" t="s">
        <v>139</v>
      </c>
      <c r="O6" s="97" t="s">
        <v>140</v>
      </c>
      <c r="P6" s="99" t="s">
        <v>178</v>
      </c>
      <c r="Q6" s="97" t="s">
        <v>179</v>
      </c>
      <c r="R6" s="97" t="s">
        <v>143</v>
      </c>
      <c r="S6" s="97" t="s">
        <v>144</v>
      </c>
      <c r="T6" s="99" t="s">
        <v>145</v>
      </c>
      <c r="U6" s="97" t="s">
        <v>146</v>
      </c>
      <c r="V6" s="98" t="s">
        <v>147</v>
      </c>
      <c r="W6" s="98" t="s">
        <v>148</v>
      </c>
      <c r="X6" s="284"/>
    </row>
    <row r="7" spans="1:24" ht="18.75" customHeight="1" x14ac:dyDescent="0.25">
      <c r="A7" s="100" t="s">
        <v>44</v>
      </c>
      <c r="B7" s="100" t="s">
        <v>56</v>
      </c>
      <c r="C7" s="100" t="s">
        <v>171</v>
      </c>
      <c r="D7" s="100">
        <v>1</v>
      </c>
      <c r="E7" s="100">
        <v>2</v>
      </c>
      <c r="F7" s="100">
        <v>3</v>
      </c>
      <c r="G7" s="100">
        <v>4</v>
      </c>
      <c r="H7" s="101">
        <v>5</v>
      </c>
      <c r="I7" s="100">
        <v>6</v>
      </c>
      <c r="J7" s="100">
        <v>7</v>
      </c>
      <c r="K7" s="100">
        <v>8</v>
      </c>
      <c r="L7" s="101">
        <v>9</v>
      </c>
      <c r="M7" s="100">
        <v>10</v>
      </c>
      <c r="N7" s="100">
        <v>11</v>
      </c>
      <c r="O7" s="100">
        <v>12</v>
      </c>
      <c r="P7" s="101">
        <v>13</v>
      </c>
      <c r="Q7" s="100">
        <v>14</v>
      </c>
      <c r="R7" s="100">
        <v>15</v>
      </c>
      <c r="S7" s="100">
        <v>16</v>
      </c>
      <c r="T7" s="101">
        <v>17</v>
      </c>
      <c r="U7" s="100">
        <v>18</v>
      </c>
      <c r="V7" s="100">
        <v>19</v>
      </c>
      <c r="W7" s="100">
        <v>20</v>
      </c>
      <c r="X7" s="102"/>
    </row>
    <row r="8" spans="1:24" ht="27.75" customHeight="1" x14ac:dyDescent="0.25">
      <c r="A8" s="100">
        <v>1</v>
      </c>
      <c r="B8" s="285" t="s">
        <v>383</v>
      </c>
      <c r="C8" s="286"/>
      <c r="D8" s="100"/>
      <c r="E8" s="100"/>
      <c r="F8" s="100"/>
      <c r="G8" s="100"/>
      <c r="H8" s="101"/>
      <c r="I8" s="100"/>
      <c r="J8" s="100"/>
      <c r="K8" s="100"/>
      <c r="L8" s="101"/>
      <c r="M8" s="100"/>
      <c r="N8" s="100"/>
      <c r="O8" s="100"/>
      <c r="P8" s="101"/>
      <c r="Q8" s="100"/>
      <c r="R8" s="100"/>
      <c r="S8" s="100"/>
      <c r="T8" s="101"/>
      <c r="U8" s="100"/>
      <c r="V8" s="100"/>
      <c r="W8" s="100"/>
      <c r="X8" s="102"/>
    </row>
    <row r="9" spans="1:24" s="86" customFormat="1" ht="18.75" customHeight="1" x14ac:dyDescent="0.25">
      <c r="A9" s="103"/>
      <c r="B9" s="104" t="s">
        <v>170</v>
      </c>
      <c r="C9" s="105">
        <v>20</v>
      </c>
      <c r="D9" s="105">
        <v>20</v>
      </c>
      <c r="E9" s="105"/>
      <c r="F9" s="105"/>
      <c r="G9" s="105"/>
      <c r="H9" s="95">
        <v>20</v>
      </c>
      <c r="I9" s="105"/>
      <c r="J9" s="105"/>
      <c r="K9" s="105"/>
      <c r="L9" s="95">
        <v>20</v>
      </c>
      <c r="M9" s="105"/>
      <c r="N9" s="105"/>
      <c r="O9" s="105"/>
      <c r="P9" s="95">
        <v>20</v>
      </c>
      <c r="Q9" s="105"/>
      <c r="R9" s="105"/>
      <c r="S9" s="105"/>
      <c r="T9" s="95">
        <v>18</v>
      </c>
      <c r="U9" s="105">
        <v>2</v>
      </c>
      <c r="V9" s="105"/>
      <c r="W9" s="105"/>
      <c r="X9" s="106">
        <f>'Bieu 1B'!C21</f>
        <v>347</v>
      </c>
    </row>
    <row r="10" spans="1:24" ht="27" customHeight="1" x14ac:dyDescent="0.25">
      <c r="A10" s="100"/>
      <c r="B10" s="287" t="s">
        <v>172</v>
      </c>
      <c r="C10" s="288"/>
      <c r="D10" s="96">
        <f>D9/$C$9*100</f>
        <v>100</v>
      </c>
      <c r="E10" s="96">
        <f>E9/$C$9*100</f>
        <v>0</v>
      </c>
      <c r="F10" s="96">
        <f t="shared" ref="F10:G10" si="0">F9/$C$9*100</f>
        <v>0</v>
      </c>
      <c r="G10" s="96">
        <f t="shared" si="0"/>
        <v>0</v>
      </c>
      <c r="H10" s="95">
        <f>H9/$C$9*100</f>
        <v>100</v>
      </c>
      <c r="I10" s="96">
        <f>I9/$C$9*10</f>
        <v>0</v>
      </c>
      <c r="J10" s="96">
        <f>J9/$C$9*100</f>
        <v>0</v>
      </c>
      <c r="K10" s="96">
        <f>K9/C9*100</f>
        <v>0</v>
      </c>
      <c r="L10" s="95">
        <f>L9/$C$9*100</f>
        <v>100</v>
      </c>
      <c r="M10" s="96">
        <f>M9/$C$9*100</f>
        <v>0</v>
      </c>
      <c r="N10" s="96">
        <f t="shared" ref="N10:O10" si="1">N9/$C$9*100</f>
        <v>0</v>
      </c>
      <c r="O10" s="96">
        <f t="shared" si="1"/>
        <v>0</v>
      </c>
      <c r="P10" s="95">
        <f>P9/C9*100</f>
        <v>100</v>
      </c>
      <c r="Q10" s="96">
        <f>Q9/C9*100</f>
        <v>0</v>
      </c>
      <c r="R10" s="96">
        <f>R9/C9*100</f>
        <v>0</v>
      </c>
      <c r="S10" s="96">
        <f>0/C9*100</f>
        <v>0</v>
      </c>
      <c r="T10" s="95">
        <f>T9/C9*100</f>
        <v>90</v>
      </c>
      <c r="U10" s="96">
        <f>U9/C9*100</f>
        <v>10</v>
      </c>
      <c r="V10" s="96">
        <f>V9/C9*100</f>
        <v>0</v>
      </c>
      <c r="W10" s="96">
        <f>W9/C9*100</f>
        <v>0</v>
      </c>
      <c r="X10" s="102"/>
    </row>
    <row r="11" spans="1:24" ht="27.75" customHeight="1" x14ac:dyDescent="0.25">
      <c r="A11" s="100">
        <v>2</v>
      </c>
      <c r="B11" s="285" t="s">
        <v>374</v>
      </c>
      <c r="C11" s="286"/>
      <c r="D11" s="100"/>
      <c r="E11" s="100"/>
      <c r="F11" s="100"/>
      <c r="G11" s="100"/>
      <c r="H11" s="101"/>
      <c r="I11" s="100"/>
      <c r="J11" s="100"/>
      <c r="K11" s="100"/>
      <c r="L11" s="101"/>
      <c r="M11" s="100"/>
      <c r="N11" s="100"/>
      <c r="O11" s="100"/>
      <c r="P11" s="101"/>
      <c r="Q11" s="100"/>
      <c r="R11" s="100"/>
      <c r="S11" s="100"/>
      <c r="T11" s="101"/>
      <c r="U11" s="100"/>
      <c r="V11" s="100"/>
      <c r="W11" s="100"/>
      <c r="X11" s="102"/>
    </row>
    <row r="12" spans="1:24" s="86" customFormat="1" ht="18.75" customHeight="1" x14ac:dyDescent="0.25">
      <c r="A12" s="103"/>
      <c r="B12" s="104" t="s">
        <v>170</v>
      </c>
      <c r="C12" s="105">
        <v>62</v>
      </c>
      <c r="D12" s="105">
        <v>44</v>
      </c>
      <c r="E12" s="105">
        <v>18</v>
      </c>
      <c r="F12" s="105"/>
      <c r="G12" s="105"/>
      <c r="H12" s="95">
        <v>46</v>
      </c>
      <c r="I12" s="105">
        <v>16</v>
      </c>
      <c r="J12" s="105"/>
      <c r="K12" s="105"/>
      <c r="L12" s="95">
        <v>18</v>
      </c>
      <c r="M12" s="105">
        <v>44</v>
      </c>
      <c r="N12" s="105"/>
      <c r="O12" s="105"/>
      <c r="P12" s="95">
        <v>62</v>
      </c>
      <c r="Q12" s="105"/>
      <c r="R12" s="105"/>
      <c r="S12" s="105"/>
      <c r="T12" s="95">
        <v>32</v>
      </c>
      <c r="U12" s="105">
        <v>30</v>
      </c>
      <c r="V12" s="105"/>
      <c r="W12" s="105"/>
      <c r="X12" s="106">
        <f>'Bieu 1B'!C14</f>
        <v>302</v>
      </c>
    </row>
    <row r="13" spans="1:24" ht="24.75" customHeight="1" x14ac:dyDescent="0.25">
      <c r="A13" s="100"/>
      <c r="B13" s="287" t="s">
        <v>172</v>
      </c>
      <c r="C13" s="288"/>
      <c r="D13" s="96">
        <f>D12/C12*100</f>
        <v>70.967741935483872</v>
      </c>
      <c r="E13" s="96">
        <f>E12/C12*100</f>
        <v>29.032258064516132</v>
      </c>
      <c r="F13" s="96">
        <f>F12/E12*100</f>
        <v>0</v>
      </c>
      <c r="G13" s="96">
        <f>G12/C12*100</f>
        <v>0</v>
      </c>
      <c r="H13" s="95">
        <f>H12/C12*100</f>
        <v>74.193548387096769</v>
      </c>
      <c r="I13" s="96">
        <f>I12/C12*100</f>
        <v>25.806451612903224</v>
      </c>
      <c r="J13" s="96">
        <f>J12/I12*100</f>
        <v>0</v>
      </c>
      <c r="K13" s="96">
        <f>K12/C12*100</f>
        <v>0</v>
      </c>
      <c r="L13" s="95">
        <f>L12/C12*100</f>
        <v>29.032258064516132</v>
      </c>
      <c r="M13" s="96">
        <f>M12/C12*100</f>
        <v>70.967741935483872</v>
      </c>
      <c r="N13" s="96">
        <f>N12/C12*100</f>
        <v>0</v>
      </c>
      <c r="O13" s="96">
        <f>O12/C12*100</f>
        <v>0</v>
      </c>
      <c r="P13" s="95">
        <f>P12/C12*100</f>
        <v>100</v>
      </c>
      <c r="Q13" s="96">
        <f>Q12/C12*100</f>
        <v>0</v>
      </c>
      <c r="R13" s="96">
        <f>R12/C12*100</f>
        <v>0</v>
      </c>
      <c r="S13" s="96">
        <f>S12/C12*100</f>
        <v>0</v>
      </c>
      <c r="T13" s="95">
        <f>T12/C12*100</f>
        <v>51.612903225806448</v>
      </c>
      <c r="U13" s="96">
        <f>U12/C12*100</f>
        <v>48.387096774193552</v>
      </c>
      <c r="V13" s="96">
        <f>V12/C12*100</f>
        <v>0</v>
      </c>
      <c r="W13" s="96">
        <f>W12/C12*100</f>
        <v>0</v>
      </c>
      <c r="X13" s="102"/>
    </row>
    <row r="14" spans="1:24" ht="32.25" customHeight="1" x14ac:dyDescent="0.25">
      <c r="A14" s="100">
        <v>3</v>
      </c>
      <c r="B14" s="285" t="s">
        <v>384</v>
      </c>
      <c r="C14" s="286"/>
      <c r="D14" s="100"/>
      <c r="E14" s="100"/>
      <c r="F14" s="100"/>
      <c r="G14" s="100"/>
      <c r="H14" s="101"/>
      <c r="I14" s="100"/>
      <c r="J14" s="100"/>
      <c r="K14" s="100"/>
      <c r="L14" s="101"/>
      <c r="M14" s="100"/>
      <c r="N14" s="100"/>
      <c r="O14" s="100"/>
      <c r="P14" s="101"/>
      <c r="Q14" s="100"/>
      <c r="R14" s="100"/>
      <c r="S14" s="100"/>
      <c r="T14" s="101"/>
      <c r="U14" s="100"/>
      <c r="V14" s="100"/>
      <c r="W14" s="100"/>
      <c r="X14" s="102"/>
    </row>
    <row r="15" spans="1:24" s="86" customFormat="1" ht="18.75" customHeight="1" x14ac:dyDescent="0.25">
      <c r="A15" s="103"/>
      <c r="B15" s="104" t="s">
        <v>170</v>
      </c>
      <c r="C15" s="105">
        <v>65</v>
      </c>
      <c r="D15" s="105">
        <v>50</v>
      </c>
      <c r="E15" s="105">
        <v>15</v>
      </c>
      <c r="F15" s="105"/>
      <c r="G15" s="105"/>
      <c r="H15" s="95">
        <v>55</v>
      </c>
      <c r="I15" s="105">
        <v>10</v>
      </c>
      <c r="J15" s="105"/>
      <c r="K15" s="105"/>
      <c r="L15" s="95">
        <v>5</v>
      </c>
      <c r="M15" s="105">
        <v>60</v>
      </c>
      <c r="N15" s="105"/>
      <c r="O15" s="105"/>
      <c r="P15" s="95">
        <v>65</v>
      </c>
      <c r="Q15" s="105"/>
      <c r="R15" s="105"/>
      <c r="S15" s="105"/>
      <c r="T15" s="95">
        <v>45</v>
      </c>
      <c r="U15" s="105">
        <v>20</v>
      </c>
      <c r="V15" s="105"/>
      <c r="W15" s="105"/>
      <c r="X15" s="106">
        <f>'Bieu 1B'!C17</f>
        <v>510</v>
      </c>
    </row>
    <row r="16" spans="1:24" ht="26.25" customHeight="1" x14ac:dyDescent="0.25">
      <c r="A16" s="100"/>
      <c r="B16" s="287" t="s">
        <v>172</v>
      </c>
      <c r="C16" s="288"/>
      <c r="D16" s="96">
        <f>D15/C15*100</f>
        <v>76.923076923076934</v>
      </c>
      <c r="E16" s="96">
        <f>E15/C15*100</f>
        <v>23.076923076923077</v>
      </c>
      <c r="F16" s="96">
        <f>F15/E15*100</f>
        <v>0</v>
      </c>
      <c r="G16" s="96">
        <v>0</v>
      </c>
      <c r="H16" s="95">
        <f>H15/C15*100</f>
        <v>84.615384615384613</v>
      </c>
      <c r="I16" s="96">
        <f>I15/C15*100</f>
        <v>15.384615384615385</v>
      </c>
      <c r="J16" s="96">
        <v>0</v>
      </c>
      <c r="K16" s="96">
        <v>0</v>
      </c>
      <c r="L16" s="95">
        <f>L15/C15*100</f>
        <v>7.6923076923076925</v>
      </c>
      <c r="M16" s="96">
        <f>M15/C15*100</f>
        <v>92.307692307692307</v>
      </c>
      <c r="N16" s="96">
        <v>0</v>
      </c>
      <c r="O16" s="96">
        <v>0</v>
      </c>
      <c r="P16" s="95">
        <f>P15/C15*100</f>
        <v>100</v>
      </c>
      <c r="Q16" s="96">
        <f>Q15/D15*100</f>
        <v>0</v>
      </c>
      <c r="R16" s="96">
        <v>0</v>
      </c>
      <c r="S16" s="96">
        <v>0</v>
      </c>
      <c r="T16" s="95">
        <f>T15/C15*100</f>
        <v>69.230769230769226</v>
      </c>
      <c r="U16" s="96">
        <f>U15/C15*100</f>
        <v>30.76923076923077</v>
      </c>
      <c r="V16" s="96">
        <v>0</v>
      </c>
      <c r="W16" s="96">
        <v>0</v>
      </c>
      <c r="X16" s="102"/>
    </row>
    <row r="17" spans="1:24" ht="33.75" customHeight="1" x14ac:dyDescent="0.25">
      <c r="A17" s="100">
        <v>4</v>
      </c>
      <c r="B17" s="285" t="s">
        <v>385</v>
      </c>
      <c r="C17" s="286"/>
      <c r="D17" s="100"/>
      <c r="E17" s="100"/>
      <c r="F17" s="100"/>
      <c r="G17" s="100"/>
      <c r="H17" s="101"/>
      <c r="I17" s="100"/>
      <c r="J17" s="100"/>
      <c r="K17" s="100"/>
      <c r="L17" s="101"/>
      <c r="M17" s="100"/>
      <c r="N17" s="100"/>
      <c r="O17" s="100"/>
      <c r="P17" s="101"/>
      <c r="Q17" s="100"/>
      <c r="R17" s="100"/>
      <c r="S17" s="100"/>
      <c r="T17" s="101"/>
      <c r="U17" s="100"/>
      <c r="V17" s="100"/>
      <c r="W17" s="100"/>
      <c r="X17" s="102"/>
    </row>
    <row r="18" spans="1:24" s="86" customFormat="1" ht="18.75" customHeight="1" x14ac:dyDescent="0.25">
      <c r="A18" s="103"/>
      <c r="B18" s="104" t="s">
        <v>170</v>
      </c>
      <c r="C18" s="105">
        <v>21</v>
      </c>
      <c r="D18" s="105">
        <v>17</v>
      </c>
      <c r="E18" s="105">
        <v>4</v>
      </c>
      <c r="F18" s="105"/>
      <c r="G18" s="105"/>
      <c r="H18" s="95">
        <v>14</v>
      </c>
      <c r="I18" s="105">
        <v>7</v>
      </c>
      <c r="J18" s="105"/>
      <c r="K18" s="105"/>
      <c r="L18" s="95">
        <v>21</v>
      </c>
      <c r="M18" s="105"/>
      <c r="N18" s="105"/>
      <c r="O18" s="105"/>
      <c r="P18" s="95">
        <v>14</v>
      </c>
      <c r="Q18" s="105">
        <v>7</v>
      </c>
      <c r="R18" s="105"/>
      <c r="S18" s="105"/>
      <c r="T18" s="95">
        <v>18</v>
      </c>
      <c r="U18" s="105">
        <v>3</v>
      </c>
      <c r="V18" s="105"/>
      <c r="W18" s="105"/>
      <c r="X18" s="106">
        <v>206</v>
      </c>
    </row>
    <row r="19" spans="1:24" ht="27.75" customHeight="1" x14ac:dyDescent="0.25">
      <c r="A19" s="100"/>
      <c r="B19" s="287" t="s">
        <v>172</v>
      </c>
      <c r="C19" s="288"/>
      <c r="D19" s="96">
        <f>D18/C18*100</f>
        <v>80.952380952380949</v>
      </c>
      <c r="E19" s="96">
        <f>E18/C18*100</f>
        <v>19.047619047619047</v>
      </c>
      <c r="F19" s="96">
        <v>0</v>
      </c>
      <c r="G19" s="96">
        <f>G18/C18*100</f>
        <v>0</v>
      </c>
      <c r="H19" s="95">
        <f>H18/C18*100</f>
        <v>66.666666666666657</v>
      </c>
      <c r="I19" s="96">
        <f>I18/C18*100</f>
        <v>33.333333333333329</v>
      </c>
      <c r="J19" s="96">
        <v>0</v>
      </c>
      <c r="K19" s="96">
        <f>K18/C18*100</f>
        <v>0</v>
      </c>
      <c r="L19" s="95">
        <f>L18/C18*100</f>
        <v>100</v>
      </c>
      <c r="M19" s="96">
        <f>M18/C18*100</f>
        <v>0</v>
      </c>
      <c r="N19" s="96">
        <v>0</v>
      </c>
      <c r="O19" s="96">
        <v>0</v>
      </c>
      <c r="P19" s="95">
        <f>P18/C18*100</f>
        <v>66.666666666666657</v>
      </c>
      <c r="Q19" s="96">
        <f>Q18/C18*100</f>
        <v>33.333333333333329</v>
      </c>
      <c r="R19" s="96">
        <v>0</v>
      </c>
      <c r="S19" s="96">
        <f>S18/C18*100</f>
        <v>0</v>
      </c>
      <c r="T19" s="95">
        <f>T18/C18*100</f>
        <v>85.714285714285708</v>
      </c>
      <c r="U19" s="96">
        <f>U18/C18*100</f>
        <v>14.285714285714285</v>
      </c>
      <c r="V19" s="96">
        <v>0</v>
      </c>
      <c r="W19" s="96">
        <v>0</v>
      </c>
      <c r="X19" s="102"/>
    </row>
    <row r="20" spans="1:24" ht="24.75" customHeight="1" x14ac:dyDescent="0.25">
      <c r="A20" s="100">
        <v>5</v>
      </c>
      <c r="B20" s="285" t="s">
        <v>386</v>
      </c>
      <c r="C20" s="286"/>
      <c r="D20" s="100"/>
      <c r="E20" s="100"/>
      <c r="F20" s="100"/>
      <c r="G20" s="100"/>
      <c r="H20" s="101"/>
      <c r="I20" s="100"/>
      <c r="J20" s="100"/>
      <c r="K20" s="100"/>
      <c r="L20" s="101"/>
      <c r="M20" s="100"/>
      <c r="N20" s="100"/>
      <c r="O20" s="100"/>
      <c r="P20" s="101"/>
      <c r="Q20" s="100"/>
      <c r="R20" s="100"/>
      <c r="S20" s="100"/>
      <c r="T20" s="101"/>
      <c r="U20" s="100"/>
      <c r="V20" s="100"/>
      <c r="W20" s="100"/>
      <c r="X20" s="102"/>
    </row>
    <row r="21" spans="1:24" s="86" customFormat="1" ht="18.75" customHeight="1" x14ac:dyDescent="0.25">
      <c r="A21" s="103"/>
      <c r="B21" s="104" t="s">
        <v>170</v>
      </c>
      <c r="C21" s="105">
        <v>45</v>
      </c>
      <c r="D21" s="105">
        <v>40</v>
      </c>
      <c r="E21" s="105">
        <v>5</v>
      </c>
      <c r="F21" s="105"/>
      <c r="G21" s="105"/>
      <c r="H21" s="95">
        <v>30</v>
      </c>
      <c r="I21" s="105">
        <v>15</v>
      </c>
      <c r="J21" s="105"/>
      <c r="K21" s="105"/>
      <c r="L21" s="95">
        <v>40</v>
      </c>
      <c r="M21" s="105">
        <v>5</v>
      </c>
      <c r="N21" s="105"/>
      <c r="O21" s="105"/>
      <c r="P21" s="95">
        <v>35</v>
      </c>
      <c r="Q21" s="105">
        <v>5</v>
      </c>
      <c r="R21" s="105"/>
      <c r="S21" s="105"/>
      <c r="T21" s="95">
        <v>35</v>
      </c>
      <c r="U21" s="105">
        <v>10</v>
      </c>
      <c r="V21" s="105"/>
      <c r="W21" s="105"/>
      <c r="X21" s="106">
        <f>'Bieu 1B'!C15</f>
        <v>351</v>
      </c>
    </row>
    <row r="22" spans="1:24" ht="33" customHeight="1" x14ac:dyDescent="0.25">
      <c r="A22" s="100"/>
      <c r="B22" s="287" t="s">
        <v>172</v>
      </c>
      <c r="C22" s="288"/>
      <c r="D22" s="96">
        <f>D21/C21*100</f>
        <v>88.888888888888886</v>
      </c>
      <c r="E22" s="96">
        <f>E21/C21*100</f>
        <v>11.111111111111111</v>
      </c>
      <c r="F22" s="96">
        <v>0</v>
      </c>
      <c r="G22" s="96">
        <v>0</v>
      </c>
      <c r="H22" s="95">
        <f>H21/C21*100</f>
        <v>66.666666666666657</v>
      </c>
      <c r="I22" s="96">
        <f>I21/C21*100</f>
        <v>33.333333333333329</v>
      </c>
      <c r="J22" s="96">
        <v>0</v>
      </c>
      <c r="K22" s="96">
        <v>0</v>
      </c>
      <c r="L22" s="95">
        <f>L21/C21*100</f>
        <v>88.888888888888886</v>
      </c>
      <c r="M22" s="96">
        <f>M21/C21*100</f>
        <v>11.111111111111111</v>
      </c>
      <c r="N22" s="96">
        <v>0</v>
      </c>
      <c r="O22" s="96">
        <v>0</v>
      </c>
      <c r="P22" s="95">
        <f>P21/C21*100</f>
        <v>77.777777777777786</v>
      </c>
      <c r="Q22" s="96">
        <f>Q21/C21*100</f>
        <v>11.111111111111111</v>
      </c>
      <c r="R22" s="96">
        <v>0</v>
      </c>
      <c r="S22" s="96">
        <v>0</v>
      </c>
      <c r="T22" s="95">
        <f>T21/C21*100</f>
        <v>77.777777777777786</v>
      </c>
      <c r="U22" s="96">
        <f>U21/C21*100</f>
        <v>22.222222222222221</v>
      </c>
      <c r="V22" s="96">
        <v>0</v>
      </c>
      <c r="W22" s="96">
        <v>0</v>
      </c>
      <c r="X22" s="102"/>
    </row>
    <row r="23" spans="1:24" ht="28.5" customHeight="1" x14ac:dyDescent="0.25">
      <c r="A23" s="100">
        <v>6</v>
      </c>
      <c r="B23" s="285" t="s">
        <v>387</v>
      </c>
      <c r="C23" s="286"/>
      <c r="D23" s="100"/>
      <c r="E23" s="100"/>
      <c r="F23" s="100"/>
      <c r="G23" s="100"/>
      <c r="H23" s="101"/>
      <c r="I23" s="100"/>
      <c r="J23" s="100"/>
      <c r="K23" s="100"/>
      <c r="L23" s="101"/>
      <c r="M23" s="100"/>
      <c r="N23" s="100"/>
      <c r="O23" s="100"/>
      <c r="P23" s="101"/>
      <c r="Q23" s="100"/>
      <c r="R23" s="100"/>
      <c r="S23" s="100"/>
      <c r="T23" s="101"/>
      <c r="U23" s="100"/>
      <c r="V23" s="100"/>
      <c r="W23" s="100"/>
      <c r="X23" s="102"/>
    </row>
    <row r="24" spans="1:24" s="86" customFormat="1" ht="18.75" customHeight="1" x14ac:dyDescent="0.25">
      <c r="A24" s="103"/>
      <c r="B24" s="104" t="s">
        <v>170</v>
      </c>
      <c r="C24" s="105">
        <v>38</v>
      </c>
      <c r="D24" s="105">
        <v>32</v>
      </c>
      <c r="E24" s="105">
        <v>6</v>
      </c>
      <c r="F24" s="105"/>
      <c r="G24" s="105"/>
      <c r="H24" s="95">
        <v>35</v>
      </c>
      <c r="I24" s="105">
        <v>3</v>
      </c>
      <c r="J24" s="105"/>
      <c r="K24" s="105"/>
      <c r="L24" s="95">
        <v>36</v>
      </c>
      <c r="M24" s="105">
        <v>2</v>
      </c>
      <c r="N24" s="105"/>
      <c r="O24" s="105"/>
      <c r="P24" s="95">
        <v>38</v>
      </c>
      <c r="Q24" s="105"/>
      <c r="R24" s="105"/>
      <c r="S24" s="105"/>
      <c r="T24" s="95">
        <v>35</v>
      </c>
      <c r="U24" s="105">
        <v>3</v>
      </c>
      <c r="V24" s="105"/>
      <c r="W24" s="105"/>
      <c r="X24" s="106">
        <f>'Bieu 1B'!C13</f>
        <v>286</v>
      </c>
    </row>
    <row r="25" spans="1:24" ht="32.25" customHeight="1" x14ac:dyDescent="0.25">
      <c r="A25" s="100"/>
      <c r="B25" s="287" t="s">
        <v>172</v>
      </c>
      <c r="C25" s="288"/>
      <c r="D25" s="96">
        <f>D24/C24*100</f>
        <v>84.210526315789465</v>
      </c>
      <c r="E25" s="96">
        <f>E24/C24*100</f>
        <v>15.789473684210526</v>
      </c>
      <c r="F25" s="96">
        <v>0</v>
      </c>
      <c r="G25" s="96">
        <v>0</v>
      </c>
      <c r="H25" s="95">
        <f>H24/C24*100</f>
        <v>92.10526315789474</v>
      </c>
      <c r="I25" s="96">
        <f>I24/C24*100</f>
        <v>7.8947368421052628</v>
      </c>
      <c r="J25" s="96">
        <f>J24/C24*100</f>
        <v>0</v>
      </c>
      <c r="K25" s="96">
        <v>0</v>
      </c>
      <c r="L25" s="95">
        <f>L24/C24*100</f>
        <v>94.73684210526315</v>
      </c>
      <c r="M25" s="96">
        <f>M24/C24*100</f>
        <v>5.2631578947368416</v>
      </c>
      <c r="N25" s="96">
        <v>0</v>
      </c>
      <c r="O25" s="96">
        <v>0</v>
      </c>
      <c r="P25" s="95">
        <f>P24/C24*100</f>
        <v>100</v>
      </c>
      <c r="Q25" s="96">
        <f>Q24/C24*100</f>
        <v>0</v>
      </c>
      <c r="R25" s="96">
        <v>0</v>
      </c>
      <c r="S25" s="96">
        <v>0</v>
      </c>
      <c r="T25" s="95">
        <f>T24/C24*100</f>
        <v>92.10526315789474</v>
      </c>
      <c r="U25" s="96">
        <f>U24/C24*100</f>
        <v>7.8947368421052628</v>
      </c>
      <c r="V25" s="96">
        <v>0</v>
      </c>
      <c r="W25" s="96">
        <v>0</v>
      </c>
      <c r="X25" s="102"/>
    </row>
    <row r="26" spans="1:24" ht="26.25" customHeight="1" x14ac:dyDescent="0.25">
      <c r="A26" s="100">
        <v>7</v>
      </c>
      <c r="B26" s="285" t="s">
        <v>375</v>
      </c>
      <c r="C26" s="286"/>
      <c r="D26" s="100"/>
      <c r="E26" s="100"/>
      <c r="F26" s="100"/>
      <c r="G26" s="100"/>
      <c r="H26" s="101"/>
      <c r="I26" s="100"/>
      <c r="J26" s="100"/>
      <c r="K26" s="100"/>
      <c r="L26" s="101"/>
      <c r="M26" s="100"/>
      <c r="N26" s="100"/>
      <c r="O26" s="100"/>
      <c r="P26" s="101"/>
      <c r="Q26" s="100"/>
      <c r="R26" s="100"/>
      <c r="S26" s="100"/>
      <c r="T26" s="101"/>
      <c r="U26" s="100"/>
      <c r="V26" s="100"/>
      <c r="W26" s="100"/>
      <c r="X26" s="102"/>
    </row>
    <row r="27" spans="1:24" s="86" customFormat="1" ht="18.75" customHeight="1" x14ac:dyDescent="0.25">
      <c r="A27" s="103"/>
      <c r="B27" s="104" t="s">
        <v>170</v>
      </c>
      <c r="C27" s="105">
        <v>37</v>
      </c>
      <c r="D27" s="105">
        <v>28</v>
      </c>
      <c r="E27" s="105">
        <v>9</v>
      </c>
      <c r="F27" s="105"/>
      <c r="G27" s="105"/>
      <c r="H27" s="95">
        <v>31</v>
      </c>
      <c r="I27" s="105">
        <v>6</v>
      </c>
      <c r="J27" s="105"/>
      <c r="K27" s="105"/>
      <c r="L27" s="95">
        <v>22</v>
      </c>
      <c r="M27" s="105">
        <v>15</v>
      </c>
      <c r="N27" s="105"/>
      <c r="O27" s="105"/>
      <c r="P27" s="95">
        <v>37</v>
      </c>
      <c r="Q27" s="105">
        <v>0</v>
      </c>
      <c r="R27" s="105"/>
      <c r="S27" s="105"/>
      <c r="T27" s="95">
        <v>33</v>
      </c>
      <c r="U27" s="105">
        <v>4</v>
      </c>
      <c r="V27" s="105"/>
      <c r="W27" s="105"/>
      <c r="X27" s="106">
        <f>'Bieu 1B'!C9</f>
        <v>461</v>
      </c>
    </row>
    <row r="28" spans="1:24" ht="27.75" customHeight="1" x14ac:dyDescent="0.25">
      <c r="A28" s="100"/>
      <c r="B28" s="287" t="s">
        <v>172</v>
      </c>
      <c r="C28" s="288"/>
      <c r="D28" s="96">
        <f>D27/C27*100</f>
        <v>75.675675675675677</v>
      </c>
      <c r="E28" s="96">
        <f>E27/C27*100</f>
        <v>24.324324324324326</v>
      </c>
      <c r="F28" s="96">
        <v>0</v>
      </c>
      <c r="G28" s="96">
        <v>0</v>
      </c>
      <c r="H28" s="95">
        <f>H27/C27*100</f>
        <v>83.78378378378379</v>
      </c>
      <c r="I28" s="96">
        <f>I27/C27*100</f>
        <v>16.216216216216218</v>
      </c>
      <c r="J28" s="96">
        <v>0</v>
      </c>
      <c r="K28" s="96">
        <v>0</v>
      </c>
      <c r="L28" s="95">
        <f>L27/C27*100</f>
        <v>59.45945945945946</v>
      </c>
      <c r="M28" s="96">
        <f>M27/C27*100</f>
        <v>40.54054054054054</v>
      </c>
      <c r="N28" s="96">
        <v>0</v>
      </c>
      <c r="O28" s="96">
        <v>0</v>
      </c>
      <c r="P28" s="95">
        <f>P27/C27*100</f>
        <v>100</v>
      </c>
      <c r="Q28" s="96">
        <f>Q27/C27*100</f>
        <v>0</v>
      </c>
      <c r="R28" s="96">
        <v>0</v>
      </c>
      <c r="S28" s="96">
        <v>0</v>
      </c>
      <c r="T28" s="95">
        <f>T27/C27*100</f>
        <v>89.189189189189193</v>
      </c>
      <c r="U28" s="96">
        <f>U27/C27*100</f>
        <v>10.810810810810811</v>
      </c>
      <c r="V28" s="96">
        <v>0</v>
      </c>
      <c r="W28" s="96">
        <v>0</v>
      </c>
      <c r="X28" s="102"/>
    </row>
    <row r="29" spans="1:24" ht="30.75" customHeight="1" x14ac:dyDescent="0.25">
      <c r="A29" s="100">
        <v>8</v>
      </c>
      <c r="B29" s="285" t="s">
        <v>388</v>
      </c>
      <c r="C29" s="286"/>
      <c r="D29" s="100"/>
      <c r="E29" s="100"/>
      <c r="F29" s="100"/>
      <c r="G29" s="100"/>
      <c r="H29" s="101"/>
      <c r="I29" s="100"/>
      <c r="J29" s="100"/>
      <c r="K29" s="100"/>
      <c r="L29" s="101"/>
      <c r="M29" s="100"/>
      <c r="N29" s="100"/>
      <c r="O29" s="100"/>
      <c r="P29" s="101"/>
      <c r="Q29" s="100"/>
      <c r="R29" s="100"/>
      <c r="S29" s="100"/>
      <c r="T29" s="101"/>
      <c r="U29" s="100"/>
      <c r="V29" s="100"/>
      <c r="W29" s="100"/>
      <c r="X29" s="102"/>
    </row>
    <row r="30" spans="1:24" s="86" customFormat="1" ht="18.75" customHeight="1" x14ac:dyDescent="0.25">
      <c r="A30" s="103"/>
      <c r="B30" s="104" t="s">
        <v>170</v>
      </c>
      <c r="C30" s="105">
        <v>36</v>
      </c>
      <c r="D30" s="105">
        <v>31</v>
      </c>
      <c r="E30" s="105">
        <v>5</v>
      </c>
      <c r="F30" s="105"/>
      <c r="G30" s="105"/>
      <c r="H30" s="95">
        <v>31</v>
      </c>
      <c r="I30" s="105">
        <v>5</v>
      </c>
      <c r="J30" s="105"/>
      <c r="K30" s="105"/>
      <c r="L30" s="95">
        <v>30</v>
      </c>
      <c r="M30" s="105">
        <v>6</v>
      </c>
      <c r="N30" s="105"/>
      <c r="O30" s="105"/>
      <c r="P30" s="95">
        <v>36</v>
      </c>
      <c r="Q30" s="105">
        <v>0</v>
      </c>
      <c r="R30" s="105"/>
      <c r="S30" s="105"/>
      <c r="T30" s="95">
        <v>30</v>
      </c>
      <c r="U30" s="105">
        <v>4</v>
      </c>
      <c r="V30" s="105"/>
      <c r="W30" s="105"/>
      <c r="X30" s="106">
        <f>'Bieu 1B'!C10</f>
        <v>441</v>
      </c>
    </row>
    <row r="31" spans="1:24" ht="28.5" customHeight="1" x14ac:dyDescent="0.25">
      <c r="A31" s="100"/>
      <c r="B31" s="287" t="s">
        <v>172</v>
      </c>
      <c r="C31" s="288"/>
      <c r="D31" s="96">
        <f>D30/C30*100</f>
        <v>86.111111111111114</v>
      </c>
      <c r="E31" s="96">
        <f>E30/C30*100</f>
        <v>13.888888888888889</v>
      </c>
      <c r="F31" s="96">
        <v>0</v>
      </c>
      <c r="G31" s="96">
        <v>0</v>
      </c>
      <c r="H31" s="95">
        <f>H30/C30*100</f>
        <v>86.111111111111114</v>
      </c>
      <c r="I31" s="96">
        <f>I30/C30*100</f>
        <v>13.888888888888889</v>
      </c>
      <c r="J31" s="96">
        <v>0</v>
      </c>
      <c r="K31" s="96">
        <v>0</v>
      </c>
      <c r="L31" s="95">
        <f>L30/C30*100</f>
        <v>83.333333333333343</v>
      </c>
      <c r="M31" s="96">
        <f>M30/C30*100</f>
        <v>16.666666666666664</v>
      </c>
      <c r="N31" s="96">
        <v>0</v>
      </c>
      <c r="O31" s="96">
        <v>0</v>
      </c>
      <c r="P31" s="95">
        <f>P30/C30*100</f>
        <v>100</v>
      </c>
      <c r="Q31" s="96">
        <f>Q30/C30*100</f>
        <v>0</v>
      </c>
      <c r="R31" s="96">
        <v>0</v>
      </c>
      <c r="S31" s="96">
        <v>0</v>
      </c>
      <c r="T31" s="95">
        <f>T30/C30*100</f>
        <v>83.333333333333343</v>
      </c>
      <c r="U31" s="96">
        <f>U30/C30*100</f>
        <v>11.111111111111111</v>
      </c>
      <c r="V31" s="96">
        <v>0</v>
      </c>
      <c r="W31" s="96">
        <v>0</v>
      </c>
      <c r="X31" s="102"/>
    </row>
    <row r="32" spans="1:24" ht="25.5" customHeight="1" x14ac:dyDescent="0.25">
      <c r="A32" s="107">
        <v>9</v>
      </c>
      <c r="B32" s="285" t="s">
        <v>389</v>
      </c>
      <c r="C32" s="286"/>
      <c r="D32" s="100"/>
      <c r="E32" s="100"/>
      <c r="F32" s="100"/>
      <c r="G32" s="100"/>
      <c r="H32" s="101"/>
      <c r="I32" s="100"/>
      <c r="J32" s="100"/>
      <c r="K32" s="100"/>
      <c r="L32" s="101"/>
      <c r="M32" s="100"/>
      <c r="N32" s="100"/>
      <c r="O32" s="100"/>
      <c r="P32" s="101"/>
      <c r="Q32" s="100"/>
      <c r="R32" s="100"/>
      <c r="S32" s="100"/>
      <c r="T32" s="101"/>
      <c r="U32" s="100"/>
      <c r="V32" s="100"/>
      <c r="W32" s="100"/>
      <c r="X32" s="102"/>
    </row>
    <row r="33" spans="1:24" s="87" customFormat="1" ht="18" customHeight="1" x14ac:dyDescent="0.25">
      <c r="A33" s="104"/>
      <c r="B33" s="104" t="s">
        <v>170</v>
      </c>
      <c r="C33" s="105">
        <v>290</v>
      </c>
      <c r="D33" s="105">
        <v>282</v>
      </c>
      <c r="E33" s="105">
        <v>8</v>
      </c>
      <c r="F33" s="105"/>
      <c r="G33" s="105"/>
      <c r="H33" s="95">
        <v>271</v>
      </c>
      <c r="I33" s="105">
        <v>19</v>
      </c>
      <c r="J33" s="105"/>
      <c r="K33" s="105"/>
      <c r="L33" s="95">
        <v>268</v>
      </c>
      <c r="M33" s="105">
        <v>22</v>
      </c>
      <c r="N33" s="105"/>
      <c r="O33" s="105"/>
      <c r="P33" s="95">
        <v>286</v>
      </c>
      <c r="Q33" s="105">
        <v>4</v>
      </c>
      <c r="R33" s="105"/>
      <c r="S33" s="105"/>
      <c r="T33" s="95">
        <v>278</v>
      </c>
      <c r="U33" s="105">
        <v>12</v>
      </c>
      <c r="V33" s="105">
        <v>0</v>
      </c>
      <c r="W33" s="105"/>
      <c r="X33" s="108">
        <f>'Bieu 1B'!C12</f>
        <v>392</v>
      </c>
    </row>
    <row r="34" spans="1:24" s="80" customFormat="1" ht="15" x14ac:dyDescent="0.25">
      <c r="A34" s="109"/>
      <c r="B34" s="287" t="s">
        <v>172</v>
      </c>
      <c r="C34" s="288"/>
      <c r="D34" s="96">
        <f>D33/C33*100</f>
        <v>97.241379310344826</v>
      </c>
      <c r="E34" s="96">
        <f>E33/C33*100</f>
        <v>2.7586206896551726</v>
      </c>
      <c r="F34" s="96">
        <v>0</v>
      </c>
      <c r="G34" s="96">
        <v>0</v>
      </c>
      <c r="H34" s="95">
        <f>H33/C33*100</f>
        <v>93.448275862068968</v>
      </c>
      <c r="I34" s="96">
        <f>I33/C33*100</f>
        <v>6.5517241379310347</v>
      </c>
      <c r="J34" s="96">
        <v>0</v>
      </c>
      <c r="K34" s="96">
        <v>0</v>
      </c>
      <c r="L34" s="95">
        <f>L33/C33*100</f>
        <v>92.41379310344827</v>
      </c>
      <c r="M34" s="96">
        <f>M33/C33*100</f>
        <v>7.5862068965517242</v>
      </c>
      <c r="N34" s="96">
        <f>N33/M33*100</f>
        <v>0</v>
      </c>
      <c r="O34" s="96">
        <v>0</v>
      </c>
      <c r="P34" s="95">
        <f>P33/C33*100</f>
        <v>98.620689655172413</v>
      </c>
      <c r="Q34" s="96">
        <f>Q33/C33*100</f>
        <v>1.3793103448275863</v>
      </c>
      <c r="R34" s="96">
        <v>0</v>
      </c>
      <c r="S34" s="96">
        <v>0</v>
      </c>
      <c r="T34" s="95">
        <f>T33/C33*100</f>
        <v>95.862068965517238</v>
      </c>
      <c r="U34" s="96">
        <f>U33/C33*100</f>
        <v>4.1379310344827589</v>
      </c>
      <c r="V34" s="96">
        <f>V33/C33*100</f>
        <v>0</v>
      </c>
      <c r="W34" s="96">
        <v>0</v>
      </c>
      <c r="X34" s="110"/>
    </row>
    <row r="35" spans="1:24" ht="29.25" customHeight="1" x14ac:dyDescent="0.25">
      <c r="A35" s="107">
        <v>10</v>
      </c>
      <c r="B35" s="285" t="s">
        <v>390</v>
      </c>
      <c r="C35" s="286"/>
      <c r="D35" s="100"/>
      <c r="E35" s="100"/>
      <c r="F35" s="100"/>
      <c r="G35" s="100"/>
      <c r="H35" s="101"/>
      <c r="I35" s="100"/>
      <c r="J35" s="100"/>
      <c r="K35" s="100"/>
      <c r="L35" s="101"/>
      <c r="M35" s="100"/>
      <c r="N35" s="100"/>
      <c r="O35" s="100"/>
      <c r="P35" s="101"/>
      <c r="Q35" s="100"/>
      <c r="R35" s="100"/>
      <c r="S35" s="100"/>
      <c r="T35" s="101"/>
      <c r="U35" s="100"/>
      <c r="V35" s="100"/>
      <c r="W35" s="100"/>
      <c r="X35" s="102"/>
    </row>
    <row r="36" spans="1:24" s="86" customFormat="1" ht="21" customHeight="1" x14ac:dyDescent="0.25">
      <c r="A36" s="111"/>
      <c r="B36" s="104" t="s">
        <v>170</v>
      </c>
      <c r="C36" s="112">
        <v>29</v>
      </c>
      <c r="D36" s="105">
        <v>21</v>
      </c>
      <c r="E36" s="105">
        <v>8</v>
      </c>
      <c r="F36" s="105"/>
      <c r="G36" s="105"/>
      <c r="H36" s="95">
        <v>22</v>
      </c>
      <c r="I36" s="105">
        <v>7</v>
      </c>
      <c r="J36" s="105"/>
      <c r="K36" s="105"/>
      <c r="L36" s="95">
        <v>18</v>
      </c>
      <c r="M36" s="105">
        <v>11</v>
      </c>
      <c r="N36" s="105"/>
      <c r="O36" s="105"/>
      <c r="P36" s="95">
        <v>26</v>
      </c>
      <c r="Q36" s="105">
        <v>3</v>
      </c>
      <c r="R36" s="105"/>
      <c r="S36" s="105"/>
      <c r="T36" s="95">
        <v>22</v>
      </c>
      <c r="U36" s="105">
        <v>7</v>
      </c>
      <c r="V36" s="105"/>
      <c r="W36" s="105"/>
      <c r="X36" s="106">
        <f>'Bieu 1B'!C16</f>
        <v>279</v>
      </c>
    </row>
    <row r="37" spans="1:24" x14ac:dyDescent="0.25">
      <c r="A37" s="113"/>
      <c r="B37" s="287" t="s">
        <v>172</v>
      </c>
      <c r="C37" s="288"/>
      <c r="D37" s="96">
        <f>D36/C36*100</f>
        <v>72.41379310344827</v>
      </c>
      <c r="E37" s="96">
        <f>E36/C36*100</f>
        <v>27.586206896551722</v>
      </c>
      <c r="F37" s="96">
        <v>0</v>
      </c>
      <c r="G37" s="96">
        <v>0</v>
      </c>
      <c r="H37" s="95">
        <f>H36/C36*100</f>
        <v>75.862068965517238</v>
      </c>
      <c r="I37" s="96">
        <f>I36/C36*100</f>
        <v>24.137931034482758</v>
      </c>
      <c r="J37" s="96">
        <v>0</v>
      </c>
      <c r="K37" s="96">
        <v>0</v>
      </c>
      <c r="L37" s="95">
        <f>L36/C36*100</f>
        <v>62.068965517241381</v>
      </c>
      <c r="M37" s="96">
        <f>M36/C36*100</f>
        <v>37.931034482758619</v>
      </c>
      <c r="N37" s="96">
        <v>0</v>
      </c>
      <c r="O37" s="96">
        <v>0</v>
      </c>
      <c r="P37" s="95">
        <f>P36/C36*100</f>
        <v>89.65517241379311</v>
      </c>
      <c r="Q37" s="96">
        <f>Q36/C36*100</f>
        <v>10.344827586206897</v>
      </c>
      <c r="R37" s="96">
        <v>0</v>
      </c>
      <c r="S37" s="96">
        <v>0</v>
      </c>
      <c r="T37" s="95">
        <f>T36/C36*100</f>
        <v>75.862068965517238</v>
      </c>
      <c r="U37" s="96">
        <f>U36/C36*100</f>
        <v>24.137931034482758</v>
      </c>
      <c r="V37" s="96">
        <v>0</v>
      </c>
      <c r="W37" s="96">
        <v>0</v>
      </c>
      <c r="X37" s="102"/>
    </row>
    <row r="38" spans="1:24" ht="27.75" customHeight="1" x14ac:dyDescent="0.25">
      <c r="A38" s="113">
        <v>11</v>
      </c>
      <c r="B38" s="285" t="s">
        <v>391</v>
      </c>
      <c r="C38" s="286"/>
      <c r="D38" s="100"/>
      <c r="E38" s="100"/>
      <c r="F38" s="100"/>
      <c r="G38" s="100"/>
      <c r="H38" s="101"/>
      <c r="I38" s="100"/>
      <c r="J38" s="100"/>
      <c r="K38" s="100"/>
      <c r="L38" s="101"/>
      <c r="M38" s="100"/>
      <c r="N38" s="100"/>
      <c r="O38" s="100"/>
      <c r="P38" s="101"/>
      <c r="Q38" s="100"/>
      <c r="R38" s="100"/>
      <c r="S38" s="100"/>
      <c r="T38" s="101"/>
      <c r="U38" s="100"/>
      <c r="V38" s="100"/>
      <c r="W38" s="100"/>
      <c r="X38" s="102"/>
    </row>
    <row r="39" spans="1:24" s="86" customFormat="1" x14ac:dyDescent="0.25">
      <c r="A39" s="111"/>
      <c r="B39" s="104" t="s">
        <v>170</v>
      </c>
      <c r="C39" s="117">
        <v>30</v>
      </c>
      <c r="D39" s="117">
        <v>19</v>
      </c>
      <c r="E39" s="117">
        <v>11</v>
      </c>
      <c r="F39" s="117"/>
      <c r="G39" s="117"/>
      <c r="H39" s="117">
        <v>26</v>
      </c>
      <c r="I39" s="117">
        <v>4</v>
      </c>
      <c r="J39" s="117"/>
      <c r="K39" s="117"/>
      <c r="L39" s="117">
        <v>9</v>
      </c>
      <c r="M39" s="117">
        <v>21</v>
      </c>
      <c r="N39" s="117"/>
      <c r="O39" s="117"/>
      <c r="P39" s="117">
        <v>29</v>
      </c>
      <c r="Q39" s="117">
        <v>1</v>
      </c>
      <c r="R39" s="117"/>
      <c r="S39" s="117"/>
      <c r="T39" s="117">
        <v>19</v>
      </c>
      <c r="U39" s="117">
        <v>11</v>
      </c>
      <c r="V39" s="117"/>
      <c r="W39" s="117"/>
      <c r="X39" s="106">
        <f>'Bieu 1B'!C11</f>
        <v>265</v>
      </c>
    </row>
    <row r="40" spans="1:24" x14ac:dyDescent="0.25">
      <c r="A40" s="113"/>
      <c r="B40" s="287" t="s">
        <v>172</v>
      </c>
      <c r="C40" s="288"/>
      <c r="D40" s="96">
        <f>D39/C39*100</f>
        <v>63.333333333333329</v>
      </c>
      <c r="E40" s="96">
        <f>E39/C39*100</f>
        <v>36.666666666666664</v>
      </c>
      <c r="F40" s="96">
        <v>0</v>
      </c>
      <c r="G40" s="96">
        <v>0</v>
      </c>
      <c r="H40" s="95">
        <f>H39/C39*100</f>
        <v>86.666666666666671</v>
      </c>
      <c r="I40" s="96">
        <f>I39/C39*100</f>
        <v>13.333333333333334</v>
      </c>
      <c r="J40" s="96">
        <v>0</v>
      </c>
      <c r="K40" s="96">
        <v>0</v>
      </c>
      <c r="L40" s="95">
        <f>L39/C39*100</f>
        <v>30</v>
      </c>
      <c r="M40" s="96">
        <f>M39/C39*100</f>
        <v>70</v>
      </c>
      <c r="N40" s="96">
        <v>0</v>
      </c>
      <c r="O40" s="96">
        <v>0</v>
      </c>
      <c r="P40" s="95">
        <f>P39/C39*100</f>
        <v>96.666666666666671</v>
      </c>
      <c r="Q40" s="96">
        <f>Q39/C39*100</f>
        <v>3.3333333333333335</v>
      </c>
      <c r="R40" s="96">
        <v>0</v>
      </c>
      <c r="S40" s="96">
        <v>0</v>
      </c>
      <c r="T40" s="95">
        <f>T39/C39*100</f>
        <v>63.333333333333329</v>
      </c>
      <c r="U40" s="96">
        <f>U39/C39*100</f>
        <v>36.666666666666664</v>
      </c>
      <c r="V40" s="96">
        <v>0</v>
      </c>
      <c r="W40" s="96">
        <v>0</v>
      </c>
      <c r="X40" s="102"/>
    </row>
    <row r="41" spans="1:24" ht="25.5" customHeight="1" x14ac:dyDescent="0.25">
      <c r="A41" s="113">
        <v>12</v>
      </c>
      <c r="B41" s="285" t="s">
        <v>392</v>
      </c>
      <c r="C41" s="286"/>
      <c r="D41" s="100"/>
      <c r="E41" s="100"/>
      <c r="F41" s="100"/>
      <c r="G41" s="100"/>
      <c r="H41" s="101"/>
      <c r="I41" s="100"/>
      <c r="J41" s="100"/>
      <c r="K41" s="100"/>
      <c r="L41" s="101"/>
      <c r="M41" s="100"/>
      <c r="N41" s="100"/>
      <c r="O41" s="100"/>
      <c r="P41" s="101"/>
      <c r="Q41" s="100"/>
      <c r="R41" s="100"/>
      <c r="S41" s="100"/>
      <c r="T41" s="101"/>
      <c r="U41" s="100"/>
      <c r="V41" s="100"/>
      <c r="W41" s="100"/>
      <c r="X41" s="102"/>
    </row>
    <row r="42" spans="1:24" s="86" customFormat="1" ht="15.75" customHeight="1" x14ac:dyDescent="0.25">
      <c r="A42" s="111"/>
      <c r="B42" s="104" t="s">
        <v>170</v>
      </c>
      <c r="C42" s="112">
        <v>38</v>
      </c>
      <c r="D42" s="105">
        <v>30</v>
      </c>
      <c r="E42" s="105">
        <v>8</v>
      </c>
      <c r="F42" s="105"/>
      <c r="G42" s="105"/>
      <c r="H42" s="95">
        <v>29</v>
      </c>
      <c r="I42" s="105">
        <v>9</v>
      </c>
      <c r="J42" s="105"/>
      <c r="K42" s="105"/>
      <c r="L42" s="95">
        <v>38</v>
      </c>
      <c r="M42" s="105"/>
      <c r="N42" s="105"/>
      <c r="O42" s="105"/>
      <c r="P42" s="95">
        <v>35</v>
      </c>
      <c r="Q42" s="105">
        <v>3</v>
      </c>
      <c r="R42" s="105"/>
      <c r="S42" s="105"/>
      <c r="T42" s="95">
        <v>38</v>
      </c>
      <c r="U42" s="105"/>
      <c r="V42" s="105"/>
      <c r="W42" s="105"/>
      <c r="X42" s="106">
        <f>'Bieu 1B'!C19</f>
        <v>531</v>
      </c>
    </row>
    <row r="43" spans="1:24" ht="15.75" customHeight="1" x14ac:dyDescent="0.25">
      <c r="A43" s="113"/>
      <c r="B43" s="287" t="s">
        <v>172</v>
      </c>
      <c r="C43" s="288"/>
      <c r="D43" s="96">
        <f>D42/C42*100</f>
        <v>78.94736842105263</v>
      </c>
      <c r="E43" s="96">
        <f>E42/C42*100</f>
        <v>21.052631578947366</v>
      </c>
      <c r="F43" s="96">
        <f>F42/E42*100</f>
        <v>0</v>
      </c>
      <c r="G43" s="96">
        <v>0</v>
      </c>
      <c r="H43" s="95">
        <f>H42/C42*100</f>
        <v>76.31578947368422</v>
      </c>
      <c r="I43" s="96">
        <f>I42/C42*100</f>
        <v>23.684210526315788</v>
      </c>
      <c r="J43" s="96">
        <f>J42/C42*100</f>
        <v>0</v>
      </c>
      <c r="K43" s="96">
        <v>0</v>
      </c>
      <c r="L43" s="95">
        <f>L42/C42*100</f>
        <v>100</v>
      </c>
      <c r="M43" s="96">
        <f>M42/C42*100</f>
        <v>0</v>
      </c>
      <c r="N43" s="96">
        <f>N42/C42*100</f>
        <v>0</v>
      </c>
      <c r="O43" s="96">
        <v>0</v>
      </c>
      <c r="P43" s="95">
        <f>P42/C42*100</f>
        <v>92.10526315789474</v>
      </c>
      <c r="Q43" s="96">
        <f>Q42/C42*100</f>
        <v>7.8947368421052628</v>
      </c>
      <c r="R43" s="96">
        <f>R42/C42*100</f>
        <v>0</v>
      </c>
      <c r="S43" s="96">
        <v>0</v>
      </c>
      <c r="T43" s="95">
        <f>T42/C42*100</f>
        <v>100</v>
      </c>
      <c r="U43" s="96">
        <f>U42/C42*100</f>
        <v>0</v>
      </c>
      <c r="V43" s="96">
        <v>0</v>
      </c>
      <c r="W43" s="96">
        <v>0</v>
      </c>
      <c r="X43" s="102"/>
    </row>
    <row r="44" spans="1:24" ht="24.75" customHeight="1" x14ac:dyDescent="0.25">
      <c r="A44" s="113">
        <v>13</v>
      </c>
      <c r="B44" s="285" t="s">
        <v>393</v>
      </c>
      <c r="C44" s="286"/>
      <c r="D44" s="100"/>
      <c r="E44" s="100"/>
      <c r="F44" s="100"/>
      <c r="G44" s="100"/>
      <c r="H44" s="101"/>
      <c r="I44" s="100"/>
      <c r="J44" s="100"/>
      <c r="K44" s="100"/>
      <c r="L44" s="101"/>
      <c r="M44" s="100"/>
      <c r="N44" s="100"/>
      <c r="O44" s="100"/>
      <c r="P44" s="101"/>
      <c r="Q44" s="100"/>
      <c r="R44" s="100"/>
      <c r="S44" s="100"/>
      <c r="T44" s="101"/>
      <c r="U44" s="100"/>
      <c r="V44" s="100"/>
      <c r="W44" s="100"/>
      <c r="X44" s="102"/>
    </row>
    <row r="45" spans="1:24" s="86" customFormat="1" ht="15.75" customHeight="1" x14ac:dyDescent="0.25">
      <c r="A45" s="111"/>
      <c r="B45" s="104" t="s">
        <v>170</v>
      </c>
      <c r="C45" s="112">
        <v>30</v>
      </c>
      <c r="D45" s="105">
        <v>24</v>
      </c>
      <c r="E45" s="105">
        <v>6</v>
      </c>
      <c r="F45" s="105"/>
      <c r="G45" s="105"/>
      <c r="H45" s="95">
        <v>30</v>
      </c>
      <c r="I45" s="105"/>
      <c r="J45" s="105"/>
      <c r="K45" s="105"/>
      <c r="L45" s="95">
        <v>21</v>
      </c>
      <c r="M45" s="105">
        <v>9</v>
      </c>
      <c r="N45" s="105"/>
      <c r="O45" s="105"/>
      <c r="P45" s="95">
        <v>30</v>
      </c>
      <c r="Q45" s="105"/>
      <c r="R45" s="105"/>
      <c r="S45" s="105"/>
      <c r="T45" s="95">
        <v>23</v>
      </c>
      <c r="U45" s="105">
        <v>7</v>
      </c>
      <c r="V45" s="105"/>
      <c r="W45" s="105"/>
      <c r="X45" s="106">
        <f>'Bieu 1B'!C20</f>
        <v>420</v>
      </c>
    </row>
    <row r="46" spans="1:24" ht="15.75" customHeight="1" x14ac:dyDescent="0.25">
      <c r="A46" s="113"/>
      <c r="B46" s="287" t="s">
        <v>172</v>
      </c>
      <c r="C46" s="288"/>
      <c r="D46" s="96">
        <f>D45/C45*100</f>
        <v>80</v>
      </c>
      <c r="E46" s="96">
        <f>E45/C45*100</f>
        <v>20</v>
      </c>
      <c r="F46" s="96">
        <v>0</v>
      </c>
      <c r="G46" s="96">
        <v>0</v>
      </c>
      <c r="H46" s="95">
        <f>H45/C45*100</f>
        <v>100</v>
      </c>
      <c r="I46" s="96">
        <f>I45/C45*100</f>
        <v>0</v>
      </c>
      <c r="J46" s="96">
        <v>0</v>
      </c>
      <c r="K46" s="96">
        <v>0</v>
      </c>
      <c r="L46" s="95">
        <f>L45/C45*100</f>
        <v>70</v>
      </c>
      <c r="M46" s="96">
        <f>M45/C45*100</f>
        <v>30</v>
      </c>
      <c r="N46" s="96">
        <v>0</v>
      </c>
      <c r="O46" s="96">
        <v>0</v>
      </c>
      <c r="P46" s="95">
        <f>P45/C45*100</f>
        <v>100</v>
      </c>
      <c r="Q46" s="96">
        <f>Q45/C45*100</f>
        <v>0</v>
      </c>
      <c r="R46" s="96">
        <v>0</v>
      </c>
      <c r="S46" s="96">
        <v>0</v>
      </c>
      <c r="T46" s="95">
        <f>T45/C45*100</f>
        <v>76.666666666666671</v>
      </c>
      <c r="U46" s="96">
        <f>U45/C45*100</f>
        <v>23.333333333333332</v>
      </c>
      <c r="V46" s="96">
        <v>0</v>
      </c>
      <c r="W46" s="96">
        <v>0</v>
      </c>
      <c r="X46" s="102"/>
    </row>
    <row r="47" spans="1:24" ht="15.75" customHeight="1" x14ac:dyDescent="0.25">
      <c r="A47" s="113">
        <v>14</v>
      </c>
      <c r="B47" s="285" t="s">
        <v>203</v>
      </c>
      <c r="C47" s="286"/>
      <c r="D47" s="100"/>
      <c r="E47" s="100"/>
      <c r="F47" s="100"/>
      <c r="G47" s="100"/>
      <c r="H47" s="101"/>
      <c r="I47" s="100"/>
      <c r="J47" s="100"/>
      <c r="K47" s="100"/>
      <c r="L47" s="101"/>
      <c r="M47" s="100"/>
      <c r="N47" s="100"/>
      <c r="O47" s="100"/>
      <c r="P47" s="101"/>
      <c r="Q47" s="100"/>
      <c r="R47" s="100"/>
      <c r="S47" s="100"/>
      <c r="T47" s="101"/>
      <c r="U47" s="100"/>
      <c r="V47" s="100"/>
      <c r="W47" s="100"/>
      <c r="X47" s="102"/>
    </row>
    <row r="48" spans="1:24" s="86" customFormat="1" ht="15.75" customHeight="1" x14ac:dyDescent="0.25">
      <c r="A48" s="111"/>
      <c r="B48" s="104" t="s">
        <v>170</v>
      </c>
      <c r="C48" s="112">
        <v>5</v>
      </c>
      <c r="D48" s="105">
        <v>4</v>
      </c>
      <c r="E48" s="105">
        <v>1</v>
      </c>
      <c r="F48" s="105"/>
      <c r="G48" s="105"/>
      <c r="H48" s="95">
        <v>5</v>
      </c>
      <c r="I48" s="105"/>
      <c r="J48" s="105"/>
      <c r="K48" s="105"/>
      <c r="L48" s="95">
        <v>4</v>
      </c>
      <c r="M48" s="105">
        <v>1</v>
      </c>
      <c r="N48" s="105"/>
      <c r="O48" s="105"/>
      <c r="P48" s="95">
        <v>5</v>
      </c>
      <c r="Q48" s="105">
        <v>1</v>
      </c>
      <c r="R48" s="105"/>
      <c r="S48" s="105"/>
      <c r="T48" s="95">
        <v>4</v>
      </c>
      <c r="U48" s="105">
        <v>1</v>
      </c>
      <c r="V48" s="105"/>
      <c r="W48" s="105"/>
      <c r="X48" s="106">
        <f>'Bieu 1B'!C22</f>
        <v>122</v>
      </c>
    </row>
    <row r="49" spans="1:24" ht="15.75" customHeight="1" x14ac:dyDescent="0.25">
      <c r="A49" s="113"/>
      <c r="B49" s="287" t="s">
        <v>172</v>
      </c>
      <c r="C49" s="288"/>
      <c r="D49" s="96">
        <f>D48/C48*100</f>
        <v>80</v>
      </c>
      <c r="E49" s="96">
        <f>E48/C48*100</f>
        <v>20</v>
      </c>
      <c r="F49" s="96">
        <v>0</v>
      </c>
      <c r="G49" s="96">
        <v>0</v>
      </c>
      <c r="H49" s="95">
        <f>H48/C48*100</f>
        <v>100</v>
      </c>
      <c r="I49" s="96">
        <f>I48/C48*100</f>
        <v>0</v>
      </c>
      <c r="J49" s="96">
        <v>0</v>
      </c>
      <c r="K49" s="96">
        <v>0</v>
      </c>
      <c r="L49" s="95">
        <f>L48/C48*100</f>
        <v>80</v>
      </c>
      <c r="M49" s="96">
        <f>M48/C48*100</f>
        <v>20</v>
      </c>
      <c r="N49" s="96">
        <v>0</v>
      </c>
      <c r="O49" s="96">
        <v>0</v>
      </c>
      <c r="P49" s="95">
        <f>P48/C48*100</f>
        <v>100</v>
      </c>
      <c r="Q49" s="96">
        <f>Q48/C48*100</f>
        <v>20</v>
      </c>
      <c r="R49" s="96">
        <v>0</v>
      </c>
      <c r="S49" s="96">
        <v>0</v>
      </c>
      <c r="T49" s="95">
        <f>T48/C48*100</f>
        <v>80</v>
      </c>
      <c r="U49" s="96">
        <f>U48/C48*100</f>
        <v>20</v>
      </c>
      <c r="V49" s="96">
        <v>0</v>
      </c>
      <c r="W49" s="96">
        <v>0</v>
      </c>
      <c r="X49" s="102"/>
    </row>
    <row r="50" spans="1:24" ht="15.75" customHeight="1" x14ac:dyDescent="0.25">
      <c r="A50" s="113">
        <v>15</v>
      </c>
      <c r="B50" s="285" t="s">
        <v>204</v>
      </c>
      <c r="C50" s="286"/>
      <c r="D50" s="100"/>
      <c r="E50" s="100"/>
      <c r="F50" s="100"/>
      <c r="G50" s="100"/>
      <c r="H50" s="101"/>
      <c r="I50" s="100"/>
      <c r="J50" s="100"/>
      <c r="K50" s="100"/>
      <c r="L50" s="101"/>
      <c r="M50" s="100"/>
      <c r="N50" s="100"/>
      <c r="O50" s="100"/>
      <c r="P50" s="101"/>
      <c r="Q50" s="100"/>
      <c r="R50" s="100"/>
      <c r="S50" s="100"/>
      <c r="T50" s="101"/>
      <c r="U50" s="100"/>
      <c r="V50" s="100"/>
      <c r="W50" s="100"/>
      <c r="X50" s="102"/>
    </row>
    <row r="51" spans="1:24" s="86" customFormat="1" ht="15.75" customHeight="1" x14ac:dyDescent="0.25">
      <c r="A51" s="111"/>
      <c r="B51" s="104" t="s">
        <v>170</v>
      </c>
      <c r="C51" s="112">
        <v>5</v>
      </c>
      <c r="D51" s="116">
        <v>5</v>
      </c>
      <c r="E51" s="116"/>
      <c r="F51" s="116"/>
      <c r="G51" s="116"/>
      <c r="H51" s="116">
        <v>5</v>
      </c>
      <c r="I51" s="116"/>
      <c r="J51" s="116"/>
      <c r="K51" s="116"/>
      <c r="L51" s="116">
        <v>5</v>
      </c>
      <c r="M51" s="116"/>
      <c r="N51" s="116"/>
      <c r="O51" s="116"/>
      <c r="P51" s="116">
        <v>5</v>
      </c>
      <c r="Q51" s="116"/>
      <c r="R51" s="116"/>
      <c r="S51" s="116"/>
      <c r="T51" s="116">
        <v>5</v>
      </c>
      <c r="U51" s="116"/>
      <c r="V51" s="116"/>
      <c r="W51" s="105"/>
      <c r="X51" s="106">
        <f>'Bieu 1B'!C23</f>
        <v>236</v>
      </c>
    </row>
    <row r="52" spans="1:24" ht="15.75" customHeight="1" x14ac:dyDescent="0.25">
      <c r="A52" s="113"/>
      <c r="B52" s="287" t="s">
        <v>172</v>
      </c>
      <c r="C52" s="288"/>
      <c r="D52" s="96">
        <f>D51/C51*100</f>
        <v>100</v>
      </c>
      <c r="E52" s="96">
        <v>0</v>
      </c>
      <c r="F52" s="96">
        <v>0</v>
      </c>
      <c r="G52" s="96">
        <v>0</v>
      </c>
      <c r="H52" s="95">
        <f>H51/C51*100</f>
        <v>100</v>
      </c>
      <c r="I52" s="96">
        <f>I51/C51*100</f>
        <v>0</v>
      </c>
      <c r="J52" s="96">
        <v>0</v>
      </c>
      <c r="K52" s="96">
        <v>0</v>
      </c>
      <c r="L52" s="95">
        <f>L51/C51*100</f>
        <v>100</v>
      </c>
      <c r="M52" s="96">
        <f>M51/C51*100</f>
        <v>0</v>
      </c>
      <c r="N52" s="96">
        <v>0</v>
      </c>
      <c r="O52" s="96">
        <v>0</v>
      </c>
      <c r="P52" s="95">
        <f>P51/C51*100</f>
        <v>100</v>
      </c>
      <c r="Q52" s="96">
        <f>Q51/C51*100</f>
        <v>0</v>
      </c>
      <c r="R52" s="96">
        <v>0</v>
      </c>
      <c r="S52" s="96">
        <v>0</v>
      </c>
      <c r="T52" s="95">
        <f>T51/C51*100</f>
        <v>100</v>
      </c>
      <c r="U52" s="96">
        <f>U53</f>
        <v>0</v>
      </c>
      <c r="V52" s="96">
        <v>0</v>
      </c>
      <c r="W52" s="96">
        <v>0</v>
      </c>
      <c r="X52" s="102"/>
    </row>
    <row r="53" spans="1:24" ht="15.75" customHeight="1" x14ac:dyDescent="0.25">
      <c r="A53" s="113">
        <v>16</v>
      </c>
      <c r="B53" s="285" t="s">
        <v>205</v>
      </c>
      <c r="C53" s="286"/>
      <c r="D53" s="100"/>
      <c r="E53" s="100"/>
      <c r="F53" s="100"/>
      <c r="G53" s="100"/>
      <c r="H53" s="101"/>
      <c r="I53" s="100"/>
      <c r="J53" s="100"/>
      <c r="K53" s="100"/>
      <c r="L53" s="101"/>
      <c r="M53" s="100"/>
      <c r="N53" s="100"/>
      <c r="O53" s="100"/>
      <c r="P53" s="101"/>
      <c r="Q53" s="100"/>
      <c r="R53" s="100"/>
      <c r="S53" s="100"/>
      <c r="T53" s="101"/>
      <c r="U53" s="100"/>
      <c r="V53" s="100"/>
      <c r="W53" s="100"/>
      <c r="X53" s="102"/>
    </row>
    <row r="54" spans="1:24" s="86" customFormat="1" ht="15.75" customHeight="1" x14ac:dyDescent="0.25">
      <c r="A54" s="111"/>
      <c r="B54" s="104" t="s">
        <v>170</v>
      </c>
      <c r="C54" s="112">
        <v>12</v>
      </c>
      <c r="D54" s="105">
        <v>11</v>
      </c>
      <c r="E54" s="105">
        <v>1</v>
      </c>
      <c r="F54" s="105"/>
      <c r="G54" s="105"/>
      <c r="H54" s="95">
        <v>12</v>
      </c>
      <c r="I54" s="105"/>
      <c r="J54" s="105"/>
      <c r="K54" s="105"/>
      <c r="L54" s="95">
        <v>11</v>
      </c>
      <c r="M54" s="105">
        <v>1</v>
      </c>
      <c r="N54" s="105"/>
      <c r="O54" s="105"/>
      <c r="P54" s="95">
        <v>12</v>
      </c>
      <c r="Q54" s="105"/>
      <c r="R54" s="105"/>
      <c r="S54" s="105"/>
      <c r="T54" s="95">
        <v>12</v>
      </c>
      <c r="U54" s="105"/>
      <c r="V54" s="105"/>
      <c r="W54" s="105"/>
      <c r="X54" s="106">
        <f>'Bieu 1B'!C24</f>
        <v>197</v>
      </c>
    </row>
    <row r="55" spans="1:24" ht="15.75" customHeight="1" x14ac:dyDescent="0.25">
      <c r="A55" s="113"/>
      <c r="B55" s="287" t="s">
        <v>172</v>
      </c>
      <c r="C55" s="288"/>
      <c r="D55" s="96">
        <f>D54/C54*100</f>
        <v>91.666666666666657</v>
      </c>
      <c r="E55" s="96">
        <f>E54/C54*100</f>
        <v>8.3333333333333321</v>
      </c>
      <c r="F55" s="96">
        <v>0</v>
      </c>
      <c r="G55" s="96">
        <v>0</v>
      </c>
      <c r="H55" s="95">
        <f>H54/C54*100</f>
        <v>100</v>
      </c>
      <c r="I55" s="96">
        <f>I54/C54*100</f>
        <v>0</v>
      </c>
      <c r="J55" s="96">
        <v>0</v>
      </c>
      <c r="K55" s="96">
        <v>0</v>
      </c>
      <c r="L55" s="95">
        <f>L54/C54*100</f>
        <v>91.666666666666657</v>
      </c>
      <c r="M55" s="96">
        <f>M54/L54*100</f>
        <v>9.0909090909090917</v>
      </c>
      <c r="N55" s="96">
        <v>0</v>
      </c>
      <c r="O55" s="96">
        <v>0</v>
      </c>
      <c r="P55" s="95">
        <f>P54/C54*100</f>
        <v>100</v>
      </c>
      <c r="Q55" s="96">
        <f>Q54/P54*100</f>
        <v>0</v>
      </c>
      <c r="R55" s="96">
        <v>0</v>
      </c>
      <c r="S55" s="96">
        <v>0</v>
      </c>
      <c r="T55" s="95">
        <f>T54/C54*100</f>
        <v>100</v>
      </c>
      <c r="U55" s="96">
        <f>U54/C54*100</f>
        <v>0</v>
      </c>
      <c r="V55" s="96">
        <v>0</v>
      </c>
      <c r="W55" s="96">
        <v>0</v>
      </c>
      <c r="X55" s="102"/>
    </row>
    <row r="56" spans="1:24" x14ac:dyDescent="0.25">
      <c r="A56" s="107"/>
      <c r="B56" s="308" t="s">
        <v>183</v>
      </c>
      <c r="C56" s="309"/>
      <c r="D56" s="100"/>
      <c r="E56" s="100"/>
      <c r="F56" s="100"/>
      <c r="G56" s="100"/>
      <c r="H56" s="101"/>
      <c r="I56" s="100"/>
      <c r="J56" s="100"/>
      <c r="K56" s="100"/>
      <c r="L56" s="101"/>
      <c r="M56" s="100"/>
      <c r="N56" s="100"/>
      <c r="O56" s="100"/>
      <c r="P56" s="101"/>
      <c r="Q56" s="100"/>
      <c r="R56" s="100"/>
      <c r="S56" s="100"/>
      <c r="T56" s="101"/>
      <c r="U56" s="100"/>
      <c r="V56" s="100"/>
      <c r="W56" s="100"/>
      <c r="X56" s="102"/>
    </row>
    <row r="57" spans="1:24" ht="21" customHeight="1" x14ac:dyDescent="0.25">
      <c r="A57" s="113"/>
      <c r="B57" s="109" t="s">
        <v>170</v>
      </c>
      <c r="C57" s="109">
        <f>C54+C51+C48+C45+C42+C39+C36+C33+C30+C27+C24+C21+C18+C15+C12+C9</f>
        <v>763</v>
      </c>
      <c r="D57" s="109">
        <f t="shared" ref="D57:X57" si="2">D54+D51+D48+D45+D42+D39+D36+D33+D30+D27+D24+D21+D18+D15+D12+D9</f>
        <v>658</v>
      </c>
      <c r="E57" s="109">
        <f t="shared" si="2"/>
        <v>105</v>
      </c>
      <c r="F57" s="109">
        <f t="shared" si="2"/>
        <v>0</v>
      </c>
      <c r="G57" s="109">
        <f t="shared" si="2"/>
        <v>0</v>
      </c>
      <c r="H57" s="109">
        <f t="shared" si="2"/>
        <v>662</v>
      </c>
      <c r="I57" s="109">
        <f t="shared" si="2"/>
        <v>101</v>
      </c>
      <c r="J57" s="109">
        <f t="shared" si="2"/>
        <v>0</v>
      </c>
      <c r="K57" s="109">
        <f t="shared" si="2"/>
        <v>0</v>
      </c>
      <c r="L57" s="109">
        <f t="shared" si="2"/>
        <v>566</v>
      </c>
      <c r="M57" s="109">
        <f t="shared" si="2"/>
        <v>197</v>
      </c>
      <c r="N57" s="109">
        <f t="shared" si="2"/>
        <v>0</v>
      </c>
      <c r="O57" s="109">
        <f t="shared" si="2"/>
        <v>0</v>
      </c>
      <c r="P57" s="109">
        <f t="shared" si="2"/>
        <v>735</v>
      </c>
      <c r="Q57" s="109">
        <f t="shared" si="2"/>
        <v>24</v>
      </c>
      <c r="R57" s="109">
        <f t="shared" si="2"/>
        <v>0</v>
      </c>
      <c r="S57" s="109">
        <f t="shared" si="2"/>
        <v>0</v>
      </c>
      <c r="T57" s="109">
        <f t="shared" si="2"/>
        <v>647</v>
      </c>
      <c r="U57" s="109">
        <f t="shared" si="2"/>
        <v>114</v>
      </c>
      <c r="V57" s="109">
        <f t="shared" si="2"/>
        <v>0</v>
      </c>
      <c r="W57" s="109">
        <f t="shared" si="2"/>
        <v>0</v>
      </c>
      <c r="X57" s="109">
        <f t="shared" si="2"/>
        <v>5346</v>
      </c>
    </row>
    <row r="58" spans="1:24" x14ac:dyDescent="0.25">
      <c r="A58" s="113"/>
      <c r="B58" s="287" t="s">
        <v>172</v>
      </c>
      <c r="C58" s="307"/>
      <c r="D58" s="96">
        <f>D57/C57*100</f>
        <v>86.238532110091754</v>
      </c>
      <c r="E58" s="96">
        <f>E57/C57*100</f>
        <v>13.761467889908257</v>
      </c>
      <c r="F58" s="96"/>
      <c r="G58" s="96"/>
      <c r="H58" s="95">
        <f>H57/C57*100</f>
        <v>86.762778505897771</v>
      </c>
      <c r="I58" s="96">
        <f>I57/C57*100</f>
        <v>13.237221494102227</v>
      </c>
      <c r="J58" s="96"/>
      <c r="K58" s="96"/>
      <c r="L58" s="95">
        <f>L57/C57*100</f>
        <v>74.180865006553077</v>
      </c>
      <c r="M58" s="96">
        <f>M57/C57*100</f>
        <v>25.819134993446919</v>
      </c>
      <c r="N58" s="96"/>
      <c r="O58" s="96"/>
      <c r="P58" s="95">
        <f>P57/C57*100</f>
        <v>96.330275229357795</v>
      </c>
      <c r="Q58" s="95">
        <f>Q57/D57*100</f>
        <v>3.6474164133738598</v>
      </c>
      <c r="R58" s="96"/>
      <c r="S58" s="96"/>
      <c r="T58" s="95">
        <f>T57/C57*100</f>
        <v>84.796854521625164</v>
      </c>
      <c r="U58" s="96">
        <f>U57/C57*100</f>
        <v>14.941022280471822</v>
      </c>
      <c r="V58" s="96"/>
      <c r="W58" s="96"/>
      <c r="X58" s="102"/>
    </row>
    <row r="59" spans="1:24" x14ac:dyDescent="0.25">
      <c r="H59" s="93"/>
      <c r="I59" s="93"/>
      <c r="J59" s="93"/>
      <c r="K59" s="93"/>
      <c r="L59" s="93"/>
      <c r="M59" s="93"/>
      <c r="N59" s="93"/>
      <c r="O59" s="93"/>
      <c r="P59" s="93"/>
      <c r="Q59" s="93"/>
      <c r="R59" s="93"/>
      <c r="S59" s="93"/>
      <c r="T59" s="93"/>
      <c r="U59" s="93"/>
      <c r="V59" s="93"/>
      <c r="W59" s="93"/>
    </row>
    <row r="60" spans="1:24" ht="18.75" x14ac:dyDescent="0.3">
      <c r="H60" s="93"/>
      <c r="I60" s="93"/>
      <c r="J60" s="93"/>
      <c r="K60" s="93"/>
      <c r="L60" s="93"/>
      <c r="M60" s="93"/>
      <c r="N60" s="93"/>
      <c r="O60" s="93"/>
      <c r="P60" s="93"/>
      <c r="Q60" s="93"/>
      <c r="R60" s="93"/>
      <c r="S60" s="303" t="s">
        <v>373</v>
      </c>
      <c r="T60" s="303"/>
      <c r="U60" s="303"/>
      <c r="V60" s="303"/>
      <c r="W60" s="93"/>
    </row>
    <row r="61" spans="1:24" x14ac:dyDescent="0.25">
      <c r="H61" s="93"/>
      <c r="I61" s="93"/>
      <c r="J61" s="93"/>
      <c r="K61" s="93"/>
      <c r="L61" s="93"/>
      <c r="M61" s="93"/>
      <c r="N61" s="93"/>
      <c r="O61" s="93"/>
      <c r="P61" s="93"/>
      <c r="Q61" s="93"/>
      <c r="R61" s="93"/>
      <c r="S61" s="114"/>
      <c r="T61" s="114"/>
      <c r="U61" s="114"/>
      <c r="V61" s="114"/>
      <c r="W61" s="93"/>
    </row>
    <row r="62" spans="1:24" x14ac:dyDescent="0.25">
      <c r="H62" s="93"/>
      <c r="I62" s="93"/>
      <c r="J62" s="93"/>
      <c r="K62" s="93"/>
      <c r="L62" s="93"/>
      <c r="M62" s="93"/>
      <c r="N62" s="93"/>
      <c r="O62" s="93"/>
      <c r="P62" s="93"/>
      <c r="Q62" s="93"/>
      <c r="R62" s="93"/>
      <c r="S62" s="114"/>
      <c r="T62" s="114"/>
      <c r="U62" s="114"/>
      <c r="V62" s="114"/>
      <c r="W62" s="93"/>
    </row>
    <row r="63" spans="1:24" x14ac:dyDescent="0.25">
      <c r="H63" s="93"/>
      <c r="I63" s="93"/>
      <c r="J63" s="93"/>
      <c r="K63" s="93"/>
      <c r="L63" s="93"/>
      <c r="M63" s="93"/>
      <c r="N63" s="93"/>
      <c r="O63" s="93"/>
      <c r="P63" s="93"/>
      <c r="Q63" s="93"/>
      <c r="R63" s="93"/>
      <c r="S63" s="114"/>
      <c r="T63" s="114"/>
      <c r="U63" s="114"/>
      <c r="V63" s="114"/>
      <c r="W63" s="93"/>
    </row>
    <row r="64" spans="1:24" x14ac:dyDescent="0.25">
      <c r="H64" s="93"/>
      <c r="I64" s="93"/>
      <c r="J64" s="93"/>
      <c r="K64" s="93"/>
      <c r="L64" s="93"/>
      <c r="M64" s="93"/>
      <c r="N64" s="93"/>
      <c r="O64" s="93"/>
      <c r="P64" s="93"/>
      <c r="Q64" s="93"/>
      <c r="R64" s="93"/>
      <c r="S64" s="114"/>
      <c r="T64" s="114"/>
      <c r="U64" s="114"/>
      <c r="V64" s="114"/>
      <c r="W64" s="93"/>
    </row>
    <row r="65" spans="8:23" x14ac:dyDescent="0.25">
      <c r="H65" s="93"/>
      <c r="I65" s="93"/>
      <c r="J65" s="93"/>
      <c r="K65" s="93"/>
      <c r="L65" s="93"/>
      <c r="M65" s="93"/>
      <c r="N65" s="93"/>
      <c r="O65" s="93"/>
      <c r="P65" s="93"/>
      <c r="Q65" s="93"/>
      <c r="R65" s="93"/>
      <c r="S65" s="114"/>
      <c r="T65" s="114"/>
      <c r="U65" s="114"/>
      <c r="V65" s="114"/>
      <c r="W65" s="93"/>
    </row>
    <row r="66" spans="8:23" ht="18.75" x14ac:dyDescent="0.3">
      <c r="H66" s="93"/>
      <c r="I66" s="93"/>
      <c r="J66" s="93"/>
      <c r="K66" s="93"/>
      <c r="L66" s="93"/>
      <c r="M66" s="93"/>
      <c r="N66" s="93"/>
      <c r="O66" s="93"/>
      <c r="P66" s="93"/>
      <c r="Q66" s="93"/>
      <c r="R66" s="93"/>
      <c r="S66" s="115" t="s">
        <v>399</v>
      </c>
      <c r="T66" s="115"/>
      <c r="U66" s="115"/>
      <c r="V66" s="115"/>
      <c r="W66" s="93"/>
    </row>
    <row r="67" spans="8:23" x14ac:dyDescent="0.25">
      <c r="H67" s="93"/>
      <c r="I67" s="93"/>
      <c r="J67" s="93"/>
      <c r="K67" s="93"/>
      <c r="L67" s="93"/>
      <c r="M67" s="93"/>
      <c r="N67" s="93"/>
      <c r="O67" s="93"/>
      <c r="P67" s="93"/>
      <c r="Q67" s="93"/>
      <c r="R67" s="93"/>
      <c r="S67" s="93"/>
      <c r="T67" s="93"/>
      <c r="U67" s="93"/>
      <c r="V67" s="93"/>
      <c r="W67" s="93"/>
    </row>
    <row r="68" spans="8:23" x14ac:dyDescent="0.25">
      <c r="H68" s="93"/>
      <c r="I68" s="93"/>
      <c r="J68" s="93"/>
      <c r="K68" s="93"/>
      <c r="L68" s="93"/>
      <c r="M68" s="93"/>
      <c r="N68" s="93"/>
      <c r="O68" s="93"/>
      <c r="P68" s="93"/>
      <c r="Q68" s="93"/>
      <c r="R68" s="93"/>
      <c r="S68" s="93"/>
      <c r="T68" s="93"/>
      <c r="U68" s="93"/>
      <c r="V68" s="93"/>
      <c r="W68" s="93"/>
    </row>
    <row r="69" spans="8:23" x14ac:dyDescent="0.25">
      <c r="H69" s="93"/>
      <c r="I69" s="93"/>
      <c r="J69" s="93"/>
      <c r="K69" s="93"/>
      <c r="L69" s="93"/>
      <c r="M69" s="93"/>
      <c r="N69" s="93"/>
      <c r="O69" s="93"/>
      <c r="P69" s="93"/>
      <c r="Q69" s="93"/>
      <c r="R69" s="93"/>
      <c r="S69" s="93"/>
      <c r="T69" s="93"/>
      <c r="U69" s="93"/>
      <c r="V69" s="93"/>
      <c r="W69" s="93"/>
    </row>
    <row r="70" spans="8:23" x14ac:dyDescent="0.25">
      <c r="H70" s="93"/>
      <c r="I70" s="93"/>
      <c r="J70" s="93"/>
      <c r="K70" s="93"/>
      <c r="L70" s="93"/>
      <c r="M70" s="93"/>
      <c r="N70" s="93"/>
      <c r="O70" s="93"/>
      <c r="P70" s="93"/>
      <c r="Q70" s="93"/>
      <c r="R70" s="93"/>
      <c r="S70" s="93"/>
      <c r="T70" s="93"/>
      <c r="U70" s="93"/>
      <c r="V70" s="93"/>
      <c r="W70" s="93"/>
    </row>
    <row r="71" spans="8:23" x14ac:dyDescent="0.25">
      <c r="H71" s="93"/>
      <c r="I71" s="93"/>
      <c r="J71" s="93"/>
      <c r="K71" s="93"/>
      <c r="L71" s="93"/>
      <c r="M71" s="93"/>
      <c r="N71" s="93"/>
      <c r="O71" s="93"/>
      <c r="P71" s="93"/>
      <c r="Q71" s="93"/>
      <c r="R71" s="93"/>
      <c r="S71" s="93"/>
      <c r="T71" s="93"/>
      <c r="U71" s="93"/>
      <c r="V71" s="93"/>
      <c r="W71" s="93"/>
    </row>
    <row r="72" spans="8:23" x14ac:dyDescent="0.25">
      <c r="H72" s="93"/>
      <c r="I72" s="93"/>
      <c r="J72" s="93"/>
      <c r="K72" s="93"/>
      <c r="L72" s="93"/>
      <c r="M72" s="93"/>
      <c r="N72" s="93"/>
      <c r="O72" s="93"/>
      <c r="P72" s="93"/>
      <c r="Q72" s="93"/>
      <c r="R72" s="93"/>
      <c r="S72" s="93"/>
      <c r="T72" s="93"/>
      <c r="U72" s="93"/>
      <c r="V72" s="93"/>
      <c r="W72" s="93"/>
    </row>
    <row r="73" spans="8:23" x14ac:dyDescent="0.25">
      <c r="H73" s="93"/>
      <c r="I73" s="93"/>
      <c r="J73" s="93"/>
      <c r="K73" s="93"/>
      <c r="L73" s="93"/>
      <c r="M73" s="93"/>
      <c r="N73" s="93"/>
      <c r="O73" s="93"/>
      <c r="P73" s="93"/>
      <c r="Q73" s="93"/>
      <c r="R73" s="93"/>
      <c r="S73" s="93"/>
      <c r="T73" s="93"/>
      <c r="U73" s="93"/>
      <c r="V73" s="93"/>
      <c r="W73" s="93"/>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A16" zoomScaleNormal="100" workbookViewId="0">
      <selection activeCell="N41" sqref="N41"/>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35" t="s">
        <v>371</v>
      </c>
      <c r="B1" s="235"/>
      <c r="C1" s="69"/>
      <c r="D1" s="69"/>
      <c r="E1" s="69"/>
      <c r="F1" s="69"/>
      <c r="G1" s="69"/>
      <c r="H1" s="69"/>
      <c r="I1" s="69"/>
      <c r="J1" s="69"/>
      <c r="K1" s="69"/>
      <c r="M1" s="67"/>
      <c r="N1" s="67"/>
      <c r="O1" s="67" t="s">
        <v>19</v>
      </c>
    </row>
    <row r="2" spans="1:15" x14ac:dyDescent="0.25">
      <c r="A2" s="235" t="s">
        <v>372</v>
      </c>
      <c r="B2" s="235"/>
      <c r="C2" s="69"/>
      <c r="D2" s="69"/>
      <c r="E2" s="69"/>
      <c r="F2" s="69"/>
      <c r="G2" s="69"/>
      <c r="H2" s="69"/>
      <c r="I2" s="69"/>
      <c r="J2" s="69"/>
      <c r="K2" s="69"/>
      <c r="M2" s="67"/>
      <c r="N2" s="67"/>
      <c r="O2" s="67"/>
    </row>
    <row r="3" spans="1:15" ht="45" customHeight="1" x14ac:dyDescent="0.25">
      <c r="A3" s="242" t="s">
        <v>461</v>
      </c>
      <c r="B3" s="242"/>
      <c r="C3" s="242"/>
      <c r="D3" s="242"/>
      <c r="E3" s="242"/>
      <c r="F3" s="242"/>
      <c r="G3" s="242"/>
      <c r="H3" s="242"/>
      <c r="I3" s="242"/>
      <c r="J3" s="242"/>
      <c r="K3" s="242"/>
      <c r="L3" s="242"/>
      <c r="M3" s="242"/>
      <c r="N3" s="242"/>
      <c r="O3" s="242"/>
    </row>
    <row r="4" spans="1:15" x14ac:dyDescent="0.25">
      <c r="C4" s="243"/>
      <c r="D4" s="243"/>
      <c r="E4" s="243"/>
      <c r="F4" s="243"/>
      <c r="G4" s="243"/>
      <c r="H4" s="243"/>
      <c r="I4" s="243"/>
      <c r="J4" s="243"/>
      <c r="K4" s="243"/>
      <c r="L4" s="243"/>
      <c r="M4" s="243"/>
    </row>
    <row r="5" spans="1:15" s="1" customFormat="1" ht="30.75" customHeight="1" x14ac:dyDescent="0.2">
      <c r="A5" s="246" t="s">
        <v>15</v>
      </c>
      <c r="B5" s="246" t="s">
        <v>184</v>
      </c>
      <c r="C5" s="310" t="s">
        <v>2</v>
      </c>
      <c r="D5" s="310"/>
      <c r="E5" s="310"/>
      <c r="F5" s="310" t="s">
        <v>13</v>
      </c>
      <c r="G5" s="310"/>
      <c r="H5" s="310"/>
      <c r="I5" s="310"/>
      <c r="J5" s="310" t="s">
        <v>3</v>
      </c>
      <c r="K5" s="310"/>
      <c r="L5" s="310"/>
      <c r="M5" s="246" t="s">
        <v>11</v>
      </c>
      <c r="N5" s="246" t="s">
        <v>12</v>
      </c>
      <c r="O5" s="246" t="s">
        <v>65</v>
      </c>
    </row>
    <row r="6" spans="1:15" s="1" customFormat="1" ht="21.75" customHeight="1" x14ac:dyDescent="0.2">
      <c r="A6" s="247"/>
      <c r="B6" s="247"/>
      <c r="C6" s="310" t="s">
        <v>4</v>
      </c>
      <c r="D6" s="311" t="s">
        <v>5</v>
      </c>
      <c r="E6" s="311"/>
      <c r="F6" s="310" t="s">
        <v>4</v>
      </c>
      <c r="G6" s="312" t="s">
        <v>5</v>
      </c>
      <c r="H6" s="313"/>
      <c r="I6" s="314"/>
      <c r="J6" s="310" t="s">
        <v>4</v>
      </c>
      <c r="K6" s="311" t="s">
        <v>5</v>
      </c>
      <c r="L6" s="311"/>
      <c r="M6" s="247"/>
      <c r="N6" s="247"/>
      <c r="O6" s="247"/>
    </row>
    <row r="7" spans="1:15" s="1" customFormat="1" ht="99.75" x14ac:dyDescent="0.2">
      <c r="A7" s="248"/>
      <c r="B7" s="248"/>
      <c r="C7" s="310"/>
      <c r="D7" s="66" t="s">
        <v>6</v>
      </c>
      <c r="E7" s="66" t="s">
        <v>7</v>
      </c>
      <c r="F7" s="310"/>
      <c r="G7" s="66" t="s">
        <v>14</v>
      </c>
      <c r="H7" s="66" t="s">
        <v>8</v>
      </c>
      <c r="I7" s="66" t="s">
        <v>9</v>
      </c>
      <c r="J7" s="310"/>
      <c r="K7" s="66" t="s">
        <v>10</v>
      </c>
      <c r="L7" s="66" t="s">
        <v>185</v>
      </c>
      <c r="M7" s="248"/>
      <c r="N7" s="248"/>
      <c r="O7" s="248"/>
    </row>
    <row r="8" spans="1:15" s="65"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39" t="s">
        <v>45</v>
      </c>
      <c r="C9" s="240"/>
      <c r="D9" s="240"/>
      <c r="E9" s="240"/>
      <c r="F9" s="240"/>
      <c r="G9" s="240"/>
      <c r="H9" s="240"/>
      <c r="I9" s="240"/>
      <c r="J9" s="240"/>
      <c r="K9" s="240"/>
      <c r="L9" s="240"/>
      <c r="M9" s="240"/>
      <c r="N9" s="240"/>
      <c r="O9" s="241"/>
    </row>
    <row r="10" spans="1:15" x14ac:dyDescent="0.25">
      <c r="A10" s="4">
        <v>1</v>
      </c>
      <c r="B10" s="77" t="s">
        <v>377</v>
      </c>
      <c r="C10" s="5">
        <f>F10+J10+M10</f>
        <v>42</v>
      </c>
      <c r="D10" s="75">
        <v>1</v>
      </c>
      <c r="E10" s="75">
        <v>42</v>
      </c>
      <c r="F10" s="5">
        <f>G10+H10+I10</f>
        <v>42</v>
      </c>
      <c r="G10" s="75">
        <v>41</v>
      </c>
      <c r="H10" s="75">
        <v>1</v>
      </c>
      <c r="I10" s="76">
        <v>0</v>
      </c>
      <c r="J10" s="5">
        <f>K10+L10</f>
        <v>0</v>
      </c>
      <c r="K10" s="75">
        <v>0</v>
      </c>
      <c r="L10" s="76">
        <v>0</v>
      </c>
      <c r="M10" s="75">
        <v>0</v>
      </c>
      <c r="N10" s="75">
        <v>1</v>
      </c>
      <c r="O10" s="75">
        <v>7</v>
      </c>
    </row>
    <row r="11" spans="1:15" x14ac:dyDescent="0.25">
      <c r="A11" s="4">
        <v>2</v>
      </c>
      <c r="B11" s="77" t="s">
        <v>378</v>
      </c>
      <c r="C11" s="5">
        <f t="shared" ref="C11:C24" si="0">F11+J11+M11</f>
        <v>9040</v>
      </c>
      <c r="D11" s="75">
        <v>692</v>
      </c>
      <c r="E11" s="75">
        <v>8348</v>
      </c>
      <c r="F11" s="5">
        <f t="shared" ref="F11:F24" si="1">G11+H11+I11</f>
        <v>7902</v>
      </c>
      <c r="G11" s="75">
        <v>5022</v>
      </c>
      <c r="H11" s="75">
        <v>2880</v>
      </c>
      <c r="I11" s="76">
        <v>0</v>
      </c>
      <c r="J11" s="5">
        <f t="shared" ref="J11:J24" si="2">K11+L11</f>
        <v>1112</v>
      </c>
      <c r="K11" s="75">
        <v>1092</v>
      </c>
      <c r="L11" s="76">
        <v>20</v>
      </c>
      <c r="M11" s="75">
        <v>26</v>
      </c>
      <c r="N11" s="75">
        <v>1286</v>
      </c>
      <c r="O11" s="75">
        <v>1494</v>
      </c>
    </row>
    <row r="12" spans="1:15" x14ac:dyDescent="0.25">
      <c r="A12" s="4">
        <v>3</v>
      </c>
      <c r="B12" s="77" t="s">
        <v>379</v>
      </c>
      <c r="C12" s="5">
        <f t="shared" si="0"/>
        <v>139</v>
      </c>
      <c r="D12" s="75">
        <v>0</v>
      </c>
      <c r="E12" s="75">
        <v>139</v>
      </c>
      <c r="F12" s="5">
        <f t="shared" si="1"/>
        <v>139</v>
      </c>
      <c r="G12" s="75">
        <v>121</v>
      </c>
      <c r="H12" s="75">
        <v>18</v>
      </c>
      <c r="I12" s="76">
        <v>0</v>
      </c>
      <c r="J12" s="5">
        <f t="shared" si="2"/>
        <v>0</v>
      </c>
      <c r="K12" s="75">
        <v>0</v>
      </c>
      <c r="L12" s="76">
        <v>0</v>
      </c>
      <c r="M12" s="75">
        <v>0</v>
      </c>
      <c r="N12" s="75">
        <v>0</v>
      </c>
      <c r="O12" s="75">
        <v>1</v>
      </c>
    </row>
    <row r="13" spans="1:15" x14ac:dyDescent="0.25">
      <c r="A13" s="4">
        <v>4</v>
      </c>
      <c r="B13" s="77" t="s">
        <v>380</v>
      </c>
      <c r="C13" s="5">
        <f t="shared" si="0"/>
        <v>0</v>
      </c>
      <c r="D13" s="75"/>
      <c r="E13" s="75"/>
      <c r="F13" s="5">
        <f t="shared" si="1"/>
        <v>0</v>
      </c>
      <c r="G13" s="75"/>
      <c r="H13" s="75"/>
      <c r="I13" s="76"/>
      <c r="J13" s="5">
        <f t="shared" si="2"/>
        <v>0</v>
      </c>
      <c r="K13" s="75"/>
      <c r="L13" s="76"/>
      <c r="M13" s="75"/>
      <c r="N13" s="75"/>
      <c r="O13" s="75">
        <v>0</v>
      </c>
    </row>
    <row r="14" spans="1:15" x14ac:dyDescent="0.25">
      <c r="A14" s="4">
        <v>5</v>
      </c>
      <c r="B14" s="5" t="s">
        <v>26</v>
      </c>
      <c r="C14" s="5">
        <f t="shared" si="0"/>
        <v>453</v>
      </c>
      <c r="D14" s="75">
        <v>3</v>
      </c>
      <c r="E14" s="75">
        <v>450</v>
      </c>
      <c r="F14" s="5">
        <f t="shared" si="1"/>
        <v>453</v>
      </c>
      <c r="G14" s="75">
        <v>443</v>
      </c>
      <c r="H14" s="75">
        <v>10</v>
      </c>
      <c r="I14" s="76">
        <v>0</v>
      </c>
      <c r="J14" s="5">
        <f t="shared" si="2"/>
        <v>0</v>
      </c>
      <c r="K14" s="75">
        <v>0</v>
      </c>
      <c r="L14" s="76">
        <v>0</v>
      </c>
      <c r="M14" s="75">
        <v>0</v>
      </c>
      <c r="N14" s="75">
        <v>0</v>
      </c>
      <c r="O14" s="75">
        <v>33</v>
      </c>
    </row>
    <row r="15" spans="1:15" x14ac:dyDescent="0.25">
      <c r="A15" s="4">
        <v>6</v>
      </c>
      <c r="B15" s="5" t="s">
        <v>450</v>
      </c>
      <c r="C15" s="5">
        <f t="shared" si="0"/>
        <v>81</v>
      </c>
      <c r="D15" s="75">
        <v>6</v>
      </c>
      <c r="E15" s="75">
        <v>75</v>
      </c>
      <c r="F15" s="5">
        <f t="shared" si="1"/>
        <v>67</v>
      </c>
      <c r="G15" s="75">
        <v>56</v>
      </c>
      <c r="H15" s="75">
        <v>11</v>
      </c>
      <c r="I15" s="76">
        <v>0</v>
      </c>
      <c r="J15" s="5">
        <f t="shared" si="2"/>
        <v>14</v>
      </c>
      <c r="K15" s="75">
        <v>14</v>
      </c>
      <c r="L15" s="76">
        <v>0</v>
      </c>
      <c r="M15" s="75">
        <v>0</v>
      </c>
      <c r="N15" s="75">
        <v>1</v>
      </c>
      <c r="O15" s="75">
        <v>0</v>
      </c>
    </row>
    <row r="16" spans="1:15" x14ac:dyDescent="0.25">
      <c r="A16" s="4">
        <v>7</v>
      </c>
      <c r="B16" s="77" t="s">
        <v>24</v>
      </c>
      <c r="C16" s="5">
        <f t="shared" si="0"/>
        <v>6</v>
      </c>
      <c r="D16" s="75">
        <v>0</v>
      </c>
      <c r="E16" s="75">
        <v>6</v>
      </c>
      <c r="F16" s="5">
        <f t="shared" si="1"/>
        <v>6</v>
      </c>
      <c r="G16" s="75">
        <v>6</v>
      </c>
      <c r="H16" s="75">
        <v>0</v>
      </c>
      <c r="I16" s="76">
        <v>0</v>
      </c>
      <c r="J16" s="5">
        <f t="shared" si="2"/>
        <v>0</v>
      </c>
      <c r="K16" s="75">
        <v>0</v>
      </c>
      <c r="L16" s="76">
        <v>0</v>
      </c>
      <c r="M16" s="75">
        <v>0</v>
      </c>
      <c r="N16" s="75">
        <v>0</v>
      </c>
      <c r="O16" s="75">
        <v>6</v>
      </c>
    </row>
    <row r="17" spans="1:15" x14ac:dyDescent="0.25">
      <c r="A17" s="4">
        <v>8</v>
      </c>
      <c r="B17" s="46" t="s">
        <v>31</v>
      </c>
      <c r="C17" s="5">
        <f t="shared" si="0"/>
        <v>0</v>
      </c>
      <c r="D17" s="75"/>
      <c r="E17" s="75"/>
      <c r="F17" s="5">
        <f t="shared" si="1"/>
        <v>0</v>
      </c>
      <c r="G17" s="75"/>
      <c r="H17" s="75"/>
      <c r="I17" s="76"/>
      <c r="J17" s="5">
        <f t="shared" si="2"/>
        <v>0</v>
      </c>
      <c r="K17" s="75"/>
      <c r="L17" s="76"/>
      <c r="M17" s="75"/>
      <c r="N17" s="75"/>
      <c r="O17" s="75">
        <v>0</v>
      </c>
    </row>
    <row r="18" spans="1:15" x14ac:dyDescent="0.25">
      <c r="A18" s="4">
        <v>9</v>
      </c>
      <c r="B18" s="46" t="s">
        <v>451</v>
      </c>
      <c r="C18" s="5">
        <f t="shared" si="0"/>
        <v>12</v>
      </c>
      <c r="D18" s="75">
        <v>1</v>
      </c>
      <c r="E18" s="75">
        <v>11</v>
      </c>
      <c r="F18" s="5">
        <f t="shared" si="1"/>
        <v>12</v>
      </c>
      <c r="G18" s="75">
        <v>11</v>
      </c>
      <c r="H18" s="75">
        <v>1</v>
      </c>
      <c r="I18" s="76">
        <v>0</v>
      </c>
      <c r="J18" s="5">
        <f t="shared" si="2"/>
        <v>0</v>
      </c>
      <c r="K18" s="75">
        <v>0</v>
      </c>
      <c r="L18" s="76">
        <v>0</v>
      </c>
      <c r="M18" s="75">
        <v>0</v>
      </c>
      <c r="N18" s="75"/>
      <c r="O18" s="75">
        <v>2</v>
      </c>
    </row>
    <row r="19" spans="1:15" x14ac:dyDescent="0.25">
      <c r="A19" s="4">
        <v>10</v>
      </c>
      <c r="B19" s="77" t="s">
        <v>381</v>
      </c>
      <c r="C19" s="5">
        <f t="shared" si="0"/>
        <v>718</v>
      </c>
      <c r="D19" s="75">
        <v>3</v>
      </c>
      <c r="E19" s="75">
        <v>715</v>
      </c>
      <c r="F19" s="5">
        <f t="shared" si="1"/>
        <v>718</v>
      </c>
      <c r="G19" s="75">
        <v>668</v>
      </c>
      <c r="H19" s="75">
        <v>50</v>
      </c>
      <c r="I19" s="76">
        <v>0</v>
      </c>
      <c r="J19" s="5">
        <f t="shared" si="2"/>
        <v>0</v>
      </c>
      <c r="K19" s="75">
        <v>0</v>
      </c>
      <c r="L19" s="76">
        <v>0</v>
      </c>
      <c r="M19" s="75">
        <v>0</v>
      </c>
      <c r="N19" s="75">
        <v>0</v>
      </c>
      <c r="O19" s="75">
        <v>336</v>
      </c>
    </row>
    <row r="20" spans="1:15" x14ac:dyDescent="0.25">
      <c r="A20" s="4">
        <v>11</v>
      </c>
      <c r="B20" s="46" t="s">
        <v>22</v>
      </c>
      <c r="C20" s="5">
        <f t="shared" si="0"/>
        <v>57</v>
      </c>
      <c r="D20" s="75">
        <v>2</v>
      </c>
      <c r="E20" s="75">
        <v>55</v>
      </c>
      <c r="F20" s="5">
        <f t="shared" si="1"/>
        <v>56</v>
      </c>
      <c r="G20" s="75">
        <v>13</v>
      </c>
      <c r="H20" s="75">
        <v>43</v>
      </c>
      <c r="I20" s="76">
        <v>0</v>
      </c>
      <c r="J20" s="5">
        <f t="shared" si="2"/>
        <v>1</v>
      </c>
      <c r="K20" s="75">
        <v>1</v>
      </c>
      <c r="L20" s="76">
        <v>0</v>
      </c>
      <c r="M20" s="75">
        <v>0</v>
      </c>
      <c r="N20" s="75">
        <v>23</v>
      </c>
      <c r="O20" s="75">
        <v>0</v>
      </c>
    </row>
    <row r="21" spans="1:15" x14ac:dyDescent="0.25">
      <c r="A21" s="4">
        <v>12</v>
      </c>
      <c r="B21" s="77" t="s">
        <v>28</v>
      </c>
      <c r="C21" s="5">
        <f t="shared" si="0"/>
        <v>1967</v>
      </c>
      <c r="D21" s="75">
        <v>7</v>
      </c>
      <c r="E21" s="75">
        <v>1960</v>
      </c>
      <c r="F21" s="5">
        <f t="shared" si="1"/>
        <v>1958</v>
      </c>
      <c r="G21" s="75">
        <v>1364</v>
      </c>
      <c r="H21" s="75">
        <v>594</v>
      </c>
      <c r="I21" s="76">
        <v>0</v>
      </c>
      <c r="J21" s="5">
        <f t="shared" si="2"/>
        <v>9</v>
      </c>
      <c r="K21" s="75">
        <v>9</v>
      </c>
      <c r="L21" s="76">
        <v>0</v>
      </c>
      <c r="M21" s="75">
        <v>0</v>
      </c>
      <c r="N21" s="75">
        <v>0</v>
      </c>
      <c r="O21" s="75">
        <v>96</v>
      </c>
    </row>
    <row r="22" spans="1:15" x14ac:dyDescent="0.25">
      <c r="A22" s="4">
        <v>13</v>
      </c>
      <c r="B22" s="77" t="s">
        <v>382</v>
      </c>
      <c r="C22" s="5">
        <f t="shared" si="0"/>
        <v>22</v>
      </c>
      <c r="D22" s="75">
        <v>0</v>
      </c>
      <c r="E22" s="75">
        <v>22</v>
      </c>
      <c r="F22" s="5">
        <f t="shared" si="1"/>
        <v>19</v>
      </c>
      <c r="G22" s="75">
        <v>10</v>
      </c>
      <c r="H22" s="75">
        <v>9</v>
      </c>
      <c r="I22" s="76">
        <v>0</v>
      </c>
      <c r="J22" s="5">
        <f t="shared" si="2"/>
        <v>1</v>
      </c>
      <c r="K22" s="75">
        <v>1</v>
      </c>
      <c r="L22" s="76">
        <v>0</v>
      </c>
      <c r="M22" s="75">
        <v>2</v>
      </c>
      <c r="N22" s="75">
        <v>6</v>
      </c>
      <c r="O22" s="75">
        <v>11</v>
      </c>
    </row>
    <row r="23" spans="1:15" x14ac:dyDescent="0.25">
      <c r="A23" s="4">
        <v>14</v>
      </c>
      <c r="B23" s="77" t="s">
        <v>29</v>
      </c>
      <c r="C23" s="5">
        <f t="shared" si="0"/>
        <v>715</v>
      </c>
      <c r="D23" s="75">
        <v>12</v>
      </c>
      <c r="E23" s="75">
        <v>703</v>
      </c>
      <c r="F23" s="5">
        <f t="shared" si="1"/>
        <v>683</v>
      </c>
      <c r="G23" s="75">
        <v>578</v>
      </c>
      <c r="H23" s="75">
        <v>105</v>
      </c>
      <c r="I23" s="76">
        <v>0</v>
      </c>
      <c r="J23" s="5">
        <f t="shared" si="2"/>
        <v>23</v>
      </c>
      <c r="K23" s="75">
        <v>23</v>
      </c>
      <c r="L23" s="76">
        <v>0</v>
      </c>
      <c r="M23" s="75">
        <v>9</v>
      </c>
      <c r="N23" s="75">
        <v>15</v>
      </c>
      <c r="O23" s="75">
        <v>71</v>
      </c>
    </row>
    <row r="24" spans="1:15" x14ac:dyDescent="0.25">
      <c r="A24" s="4">
        <v>15</v>
      </c>
      <c r="B24" s="77" t="s">
        <v>30</v>
      </c>
      <c r="C24" s="5">
        <f t="shared" si="0"/>
        <v>40</v>
      </c>
      <c r="D24" s="75">
        <v>9</v>
      </c>
      <c r="E24" s="75">
        <v>31</v>
      </c>
      <c r="F24" s="5">
        <f t="shared" si="1"/>
        <v>39</v>
      </c>
      <c r="G24" s="75">
        <v>31</v>
      </c>
      <c r="H24" s="75">
        <v>8</v>
      </c>
      <c r="I24" s="76">
        <v>0</v>
      </c>
      <c r="J24" s="5">
        <f t="shared" si="2"/>
        <v>1</v>
      </c>
      <c r="K24" s="75">
        <v>1</v>
      </c>
      <c r="L24" s="76">
        <v>0</v>
      </c>
      <c r="M24" s="75">
        <v>0</v>
      </c>
      <c r="N24" s="75">
        <v>0</v>
      </c>
      <c r="O24" s="75">
        <v>17</v>
      </c>
    </row>
    <row r="25" spans="1:15" x14ac:dyDescent="0.25">
      <c r="A25" s="4"/>
      <c r="B25" s="118" t="s">
        <v>452</v>
      </c>
      <c r="C25" s="167">
        <f>SUM(C10:C24)</f>
        <v>13292</v>
      </c>
      <c r="D25" s="167">
        <f t="shared" ref="D25:O25" si="3">SUM(D10:D24)</f>
        <v>736</v>
      </c>
      <c r="E25" s="167">
        <f t="shared" si="3"/>
        <v>12557</v>
      </c>
      <c r="F25" s="167">
        <f t="shared" si="3"/>
        <v>12094</v>
      </c>
      <c r="G25" s="167">
        <f t="shared" si="3"/>
        <v>8364</v>
      </c>
      <c r="H25" s="167">
        <f t="shared" si="3"/>
        <v>3730</v>
      </c>
      <c r="I25" s="167">
        <f t="shared" si="3"/>
        <v>0</v>
      </c>
      <c r="J25" s="167">
        <f t="shared" si="3"/>
        <v>1161</v>
      </c>
      <c r="K25" s="167">
        <f t="shared" si="3"/>
        <v>1141</v>
      </c>
      <c r="L25" s="167">
        <f t="shared" si="3"/>
        <v>20</v>
      </c>
      <c r="M25" s="167">
        <f t="shared" si="3"/>
        <v>37</v>
      </c>
      <c r="N25" s="167">
        <f t="shared" si="3"/>
        <v>1332</v>
      </c>
      <c r="O25" s="167">
        <f t="shared" si="3"/>
        <v>2074</v>
      </c>
    </row>
    <row r="26" spans="1:15" ht="21.75" customHeight="1" x14ac:dyDescent="0.25">
      <c r="A26" s="66" t="s">
        <v>18</v>
      </c>
      <c r="B26" s="239" t="s">
        <v>42</v>
      </c>
      <c r="C26" s="240"/>
      <c r="D26" s="240"/>
      <c r="E26" s="240"/>
      <c r="F26" s="240"/>
      <c r="G26" s="240"/>
      <c r="H26" s="240"/>
      <c r="I26" s="240"/>
      <c r="J26" s="240"/>
      <c r="K26" s="240"/>
      <c r="L26" s="240"/>
      <c r="M26" s="240"/>
      <c r="N26" s="240"/>
      <c r="O26" s="241"/>
    </row>
    <row r="27" spans="1:15" x14ac:dyDescent="0.25">
      <c r="A27" s="6">
        <v>1</v>
      </c>
      <c r="B27" s="5" t="s">
        <v>403</v>
      </c>
      <c r="C27" s="5">
        <f>F27+J27+M27</f>
        <v>3355</v>
      </c>
      <c r="D27" s="75">
        <v>23</v>
      </c>
      <c r="E27" s="75">
        <v>3332</v>
      </c>
      <c r="F27" s="90">
        <f>G27+H27+I27</f>
        <v>3318</v>
      </c>
      <c r="G27" s="75">
        <v>3262</v>
      </c>
      <c r="H27" s="75">
        <v>56</v>
      </c>
      <c r="I27" s="76">
        <v>0</v>
      </c>
      <c r="J27" s="92">
        <f t="shared" ref="J27:J34" si="4">K27+L27</f>
        <v>37</v>
      </c>
      <c r="K27" s="75">
        <v>37</v>
      </c>
      <c r="L27" s="76">
        <v>0</v>
      </c>
      <c r="M27" s="75">
        <v>0</v>
      </c>
      <c r="N27" s="75">
        <v>0</v>
      </c>
      <c r="O27" s="75">
        <v>0</v>
      </c>
    </row>
    <row r="28" spans="1:15" x14ac:dyDescent="0.25">
      <c r="A28" s="6">
        <v>2</v>
      </c>
      <c r="B28" s="5" t="s">
        <v>402</v>
      </c>
      <c r="C28" s="5">
        <f t="shared" ref="C28:C34" si="5">F28+J28+M28</f>
        <v>18</v>
      </c>
      <c r="D28" s="75">
        <v>4</v>
      </c>
      <c r="E28" s="75">
        <v>14</v>
      </c>
      <c r="F28" s="90">
        <f t="shared" ref="F28:F34" si="6">G28+H28+I28</f>
        <v>18</v>
      </c>
      <c r="G28" s="75">
        <v>18</v>
      </c>
      <c r="H28" s="75">
        <v>0</v>
      </c>
      <c r="I28" s="76">
        <v>0</v>
      </c>
      <c r="J28" s="92">
        <f t="shared" si="4"/>
        <v>0</v>
      </c>
      <c r="K28" s="75">
        <v>0</v>
      </c>
      <c r="L28" s="76">
        <v>0</v>
      </c>
      <c r="M28" s="75"/>
      <c r="N28" s="75"/>
      <c r="O28" s="75">
        <v>0</v>
      </c>
    </row>
    <row r="29" spans="1:15" x14ac:dyDescent="0.25">
      <c r="A29" s="6">
        <v>3</v>
      </c>
      <c r="B29" s="5" t="s">
        <v>34</v>
      </c>
      <c r="C29" s="5">
        <f t="shared" si="5"/>
        <v>13232</v>
      </c>
      <c r="D29" s="75">
        <v>234</v>
      </c>
      <c r="E29" s="75">
        <v>12998</v>
      </c>
      <c r="F29" s="90">
        <f t="shared" si="6"/>
        <v>13092</v>
      </c>
      <c r="G29" s="75">
        <v>0</v>
      </c>
      <c r="H29" s="75">
        <v>13092</v>
      </c>
      <c r="I29" s="76">
        <v>0</v>
      </c>
      <c r="J29" s="92">
        <f>K29+L29</f>
        <v>140</v>
      </c>
      <c r="K29" s="75">
        <v>140</v>
      </c>
      <c r="L29" s="76">
        <v>0</v>
      </c>
      <c r="M29" s="75">
        <v>0</v>
      </c>
      <c r="N29" s="75">
        <v>0</v>
      </c>
      <c r="O29" s="75"/>
    </row>
    <row r="30" spans="1:15" x14ac:dyDescent="0.25">
      <c r="A30" s="6">
        <v>4</v>
      </c>
      <c r="B30" s="5" t="s">
        <v>35</v>
      </c>
      <c r="C30" s="5">
        <f t="shared" si="5"/>
        <v>893</v>
      </c>
      <c r="D30" s="75">
        <v>0</v>
      </c>
      <c r="E30" s="75">
        <v>893</v>
      </c>
      <c r="F30" s="90">
        <f t="shared" si="6"/>
        <v>893</v>
      </c>
      <c r="G30" s="75">
        <v>893</v>
      </c>
      <c r="H30" s="75">
        <v>0</v>
      </c>
      <c r="I30" s="76">
        <v>0</v>
      </c>
      <c r="J30" s="92">
        <f t="shared" si="4"/>
        <v>0</v>
      </c>
      <c r="K30" s="75">
        <v>0</v>
      </c>
      <c r="L30" s="76">
        <v>0</v>
      </c>
      <c r="M30" s="75">
        <v>0</v>
      </c>
      <c r="N30" s="76">
        <v>0</v>
      </c>
      <c r="O30" s="75">
        <v>4755</v>
      </c>
    </row>
    <row r="31" spans="1:15" x14ac:dyDescent="0.25">
      <c r="A31" s="6">
        <v>5</v>
      </c>
      <c r="B31" s="5" t="s">
        <v>36</v>
      </c>
      <c r="C31" s="5">
        <f t="shared" si="5"/>
        <v>1324</v>
      </c>
      <c r="D31" s="210">
        <v>14</v>
      </c>
      <c r="E31" s="210">
        <v>1310</v>
      </c>
      <c r="F31" s="90">
        <f t="shared" si="6"/>
        <v>1311</v>
      </c>
      <c r="G31" s="212">
        <v>1271</v>
      </c>
      <c r="H31" s="212">
        <v>40</v>
      </c>
      <c r="I31" s="211">
        <v>0</v>
      </c>
      <c r="J31" s="92">
        <f t="shared" si="4"/>
        <v>13</v>
      </c>
      <c r="K31" s="214">
        <v>13</v>
      </c>
      <c r="L31" s="213">
        <v>0</v>
      </c>
      <c r="M31" s="214">
        <v>0</v>
      </c>
      <c r="N31" s="75">
        <v>47</v>
      </c>
      <c r="O31" s="75">
        <v>52</v>
      </c>
    </row>
    <row r="32" spans="1:15" x14ac:dyDescent="0.25">
      <c r="A32" s="6">
        <v>6</v>
      </c>
      <c r="B32" s="5" t="s">
        <v>449</v>
      </c>
      <c r="C32" s="5">
        <f t="shared" si="5"/>
        <v>239</v>
      </c>
      <c r="D32" s="75">
        <v>6</v>
      </c>
      <c r="E32" s="75">
        <v>233</v>
      </c>
      <c r="F32" s="90">
        <f t="shared" si="6"/>
        <v>239</v>
      </c>
      <c r="G32" s="75">
        <v>231</v>
      </c>
      <c r="H32" s="75">
        <v>8</v>
      </c>
      <c r="I32" s="76">
        <v>0</v>
      </c>
      <c r="J32" s="92">
        <f t="shared" si="4"/>
        <v>0</v>
      </c>
      <c r="K32" s="75">
        <v>0</v>
      </c>
      <c r="L32" s="76">
        <v>0</v>
      </c>
      <c r="M32" s="75">
        <v>0</v>
      </c>
      <c r="N32" s="75">
        <v>0</v>
      </c>
      <c r="O32" s="75">
        <v>0</v>
      </c>
    </row>
    <row r="33" spans="1:23" x14ac:dyDescent="0.25">
      <c r="A33" s="6">
        <v>7</v>
      </c>
      <c r="B33" s="5" t="s">
        <v>37</v>
      </c>
      <c r="C33" s="5">
        <f t="shared" si="5"/>
        <v>772</v>
      </c>
      <c r="D33" s="215">
        <v>17</v>
      </c>
      <c r="E33" s="215">
        <v>755</v>
      </c>
      <c r="F33" s="90">
        <f t="shared" si="6"/>
        <v>761</v>
      </c>
      <c r="G33" s="217">
        <v>761</v>
      </c>
      <c r="H33" s="217">
        <v>0</v>
      </c>
      <c r="I33" s="216">
        <v>0</v>
      </c>
      <c r="J33" s="92">
        <f t="shared" si="4"/>
        <v>11</v>
      </c>
      <c r="K33" s="219">
        <v>11</v>
      </c>
      <c r="L33" s="218">
        <v>0</v>
      </c>
      <c r="M33" s="219">
        <v>0</v>
      </c>
      <c r="N33" s="75">
        <v>47</v>
      </c>
      <c r="O33" s="75">
        <v>0</v>
      </c>
    </row>
    <row r="34" spans="1:23" x14ac:dyDescent="0.25">
      <c r="A34" s="6">
        <v>8</v>
      </c>
      <c r="B34" s="5" t="s">
        <v>455</v>
      </c>
      <c r="C34" s="5">
        <f t="shared" si="5"/>
        <v>12023</v>
      </c>
      <c r="D34" s="75">
        <v>294</v>
      </c>
      <c r="E34" s="75">
        <v>11729</v>
      </c>
      <c r="F34" s="90">
        <f t="shared" si="6"/>
        <v>11484</v>
      </c>
      <c r="G34" s="75"/>
      <c r="H34" s="75">
        <v>11484</v>
      </c>
      <c r="I34" s="76">
        <v>0</v>
      </c>
      <c r="J34" s="92">
        <f t="shared" si="4"/>
        <v>539</v>
      </c>
      <c r="K34" s="75">
        <v>539</v>
      </c>
      <c r="L34" s="76">
        <v>0</v>
      </c>
      <c r="M34" s="75">
        <v>0</v>
      </c>
      <c r="N34" s="75">
        <v>12</v>
      </c>
      <c r="O34" s="75">
        <v>0</v>
      </c>
    </row>
    <row r="35" spans="1:23" s="166" customFormat="1" x14ac:dyDescent="0.25">
      <c r="A35" s="68"/>
      <c r="B35" s="8" t="s">
        <v>406</v>
      </c>
      <c r="C35" s="8">
        <f t="shared" ref="C35:O35" si="7">SUM(C27:C34)</f>
        <v>31856</v>
      </c>
      <c r="D35" s="8">
        <f t="shared" si="7"/>
        <v>592</v>
      </c>
      <c r="E35" s="8">
        <f t="shared" si="7"/>
        <v>31264</v>
      </c>
      <c r="F35" s="8">
        <f t="shared" si="7"/>
        <v>31116</v>
      </c>
      <c r="G35" s="8">
        <f t="shared" si="7"/>
        <v>6436</v>
      </c>
      <c r="H35" s="8">
        <f t="shared" si="7"/>
        <v>24680</v>
      </c>
      <c r="I35" s="8">
        <f t="shared" si="7"/>
        <v>0</v>
      </c>
      <c r="J35" s="8">
        <f t="shared" si="7"/>
        <v>740</v>
      </c>
      <c r="K35" s="8">
        <f t="shared" si="7"/>
        <v>740</v>
      </c>
      <c r="L35" s="8">
        <f t="shared" si="7"/>
        <v>0</v>
      </c>
      <c r="M35" s="8">
        <f t="shared" si="7"/>
        <v>0</v>
      </c>
      <c r="N35" s="8">
        <f t="shared" si="7"/>
        <v>106</v>
      </c>
      <c r="O35" s="8">
        <f t="shared" si="7"/>
        <v>4807</v>
      </c>
    </row>
    <row r="36" spans="1:23" x14ac:dyDescent="0.25">
      <c r="A36" s="5"/>
      <c r="B36" s="68" t="s">
        <v>38</v>
      </c>
      <c r="C36" s="167">
        <f>C35+C25</f>
        <v>45148</v>
      </c>
      <c r="D36" s="167">
        <f t="shared" ref="D36:O36" si="8">D35+D25</f>
        <v>1328</v>
      </c>
      <c r="E36" s="167">
        <f t="shared" si="8"/>
        <v>43821</v>
      </c>
      <c r="F36" s="167">
        <f t="shared" si="8"/>
        <v>43210</v>
      </c>
      <c r="G36" s="167">
        <f t="shared" si="8"/>
        <v>14800</v>
      </c>
      <c r="H36" s="167">
        <f t="shared" si="8"/>
        <v>28410</v>
      </c>
      <c r="I36" s="167">
        <f t="shared" si="8"/>
        <v>0</v>
      </c>
      <c r="J36" s="167">
        <f t="shared" si="8"/>
        <v>1901</v>
      </c>
      <c r="K36" s="167">
        <f t="shared" si="8"/>
        <v>1881</v>
      </c>
      <c r="L36" s="167">
        <f t="shared" si="8"/>
        <v>20</v>
      </c>
      <c r="M36" s="167">
        <f t="shared" si="8"/>
        <v>37</v>
      </c>
      <c r="N36" s="167">
        <f t="shared" si="8"/>
        <v>1438</v>
      </c>
      <c r="O36" s="167">
        <f t="shared" si="8"/>
        <v>6881</v>
      </c>
    </row>
    <row r="37" spans="1:23" x14ac:dyDescent="0.25">
      <c r="A37" s="29"/>
      <c r="B37" s="42"/>
      <c r="C37" s="91"/>
      <c r="D37" s="91"/>
      <c r="E37" s="91"/>
      <c r="F37" s="91"/>
      <c r="G37" s="91">
        <f>G36+H36</f>
        <v>43210</v>
      </c>
      <c r="H37" s="91"/>
      <c r="I37" s="91"/>
      <c r="J37" s="91"/>
      <c r="K37" s="91"/>
      <c r="L37" s="91"/>
      <c r="M37" s="91"/>
      <c r="N37" s="91"/>
      <c r="O37" s="91"/>
      <c r="S37" s="180"/>
      <c r="T37" s="180"/>
      <c r="U37" s="180"/>
      <c r="V37" s="180"/>
      <c r="W37" s="180"/>
    </row>
    <row r="38" spans="1:23" x14ac:dyDescent="0.25">
      <c r="F38" t="s">
        <v>396</v>
      </c>
      <c r="G38">
        <f>G37/F36*100</f>
        <v>100</v>
      </c>
      <c r="H38" t="s">
        <v>397</v>
      </c>
      <c r="S38" s="180"/>
      <c r="T38" s="181"/>
      <c r="U38" s="181"/>
      <c r="V38" s="180"/>
      <c r="W38" s="180"/>
    </row>
    <row r="39" spans="1:23" x14ac:dyDescent="0.25">
      <c r="B39" s="70"/>
      <c r="C39" s="70"/>
      <c r="D39" s="70"/>
      <c r="E39" s="70"/>
      <c r="F39" s="70"/>
      <c r="G39" s="70"/>
      <c r="H39" s="70"/>
      <c r="I39" s="70"/>
      <c r="J39" s="70"/>
      <c r="K39" s="70"/>
      <c r="L39" s="70"/>
      <c r="M39" s="70"/>
      <c r="N39" s="70"/>
      <c r="O39" s="70"/>
      <c r="S39" s="180"/>
      <c r="T39" s="180"/>
      <c r="U39" s="180"/>
      <c r="V39" s="180"/>
      <c r="W39" s="180"/>
    </row>
    <row r="40" spans="1:23" x14ac:dyDescent="0.25">
      <c r="S40" s="180"/>
      <c r="T40" s="180"/>
      <c r="U40" s="180"/>
      <c r="V40" s="180"/>
      <c r="W40" s="180"/>
    </row>
  </sheetData>
  <mergeCells count="20">
    <mergeCell ref="C6:C7"/>
    <mergeCell ref="D6:E6"/>
    <mergeCell ref="F6:F7"/>
    <mergeCell ref="G6:I6"/>
    <mergeCell ref="J6:J7"/>
    <mergeCell ref="K6:L6"/>
    <mergeCell ref="B9:O9"/>
    <mergeCell ref="B26:O26"/>
    <mergeCell ref="A1:B1"/>
    <mergeCell ref="A2:B2"/>
    <mergeCell ref="A3:O3"/>
    <mergeCell ref="C4:M4"/>
    <mergeCell ref="A5:A7"/>
    <mergeCell ref="B5:B7"/>
    <mergeCell ref="C5:E5"/>
    <mergeCell ref="F5:I5"/>
    <mergeCell ref="J5:L5"/>
    <mergeCell ref="M5:M7"/>
    <mergeCell ref="N5:N7"/>
    <mergeCell ref="O5:O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8" activePane="bottomRight" state="frozen"/>
      <selection activeCell="A4" sqref="A4"/>
      <selection pane="topRight" activeCell="P4" sqref="P4"/>
      <selection pane="bottomLeft" activeCell="A5" sqref="A5"/>
      <selection pane="bottomRight" activeCell="F33" sqref="F33"/>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45" t="s">
        <v>371</v>
      </c>
      <c r="B1" s="245"/>
      <c r="C1" s="69"/>
      <c r="D1" s="69"/>
      <c r="E1" s="69"/>
      <c r="F1" s="69"/>
      <c r="G1" s="69"/>
      <c r="H1" s="69"/>
      <c r="I1" s="69"/>
      <c r="J1" s="69"/>
      <c r="K1" s="69"/>
      <c r="M1" s="67"/>
      <c r="N1" s="244" t="s">
        <v>20</v>
      </c>
      <c r="O1" s="244"/>
    </row>
    <row r="2" spans="1:15" x14ac:dyDescent="0.25">
      <c r="A2" s="245" t="s">
        <v>372</v>
      </c>
      <c r="B2" s="245"/>
      <c r="C2" s="69"/>
      <c r="D2" s="69"/>
      <c r="E2" s="69"/>
      <c r="F2" s="69"/>
      <c r="G2" s="69"/>
      <c r="H2" s="69"/>
      <c r="I2" s="69"/>
      <c r="J2" s="69"/>
      <c r="K2" s="69"/>
      <c r="M2" s="67"/>
      <c r="N2" s="67"/>
      <c r="O2" s="67"/>
    </row>
    <row r="3" spans="1:15" ht="48.75" customHeight="1" x14ac:dyDescent="0.25">
      <c r="A3" s="242" t="s">
        <v>458</v>
      </c>
      <c r="B3" s="242"/>
      <c r="C3" s="242"/>
      <c r="D3" s="242"/>
      <c r="E3" s="242"/>
      <c r="F3" s="242"/>
      <c r="G3" s="242"/>
      <c r="H3" s="242"/>
      <c r="I3" s="242"/>
      <c r="J3" s="242"/>
      <c r="K3" s="242"/>
      <c r="L3" s="242"/>
      <c r="M3" s="242"/>
      <c r="N3" s="242"/>
      <c r="O3" s="242"/>
    </row>
    <row r="4" spans="1:15" ht="1.5" customHeight="1" x14ac:dyDescent="0.25">
      <c r="C4" s="243"/>
      <c r="D4" s="243"/>
      <c r="E4" s="243"/>
      <c r="F4" s="243"/>
      <c r="G4" s="243"/>
      <c r="H4" s="243"/>
      <c r="I4" s="243"/>
      <c r="J4" s="243"/>
      <c r="K4" s="243"/>
      <c r="L4" s="243"/>
      <c r="M4" s="243"/>
    </row>
    <row r="5" spans="1:15" s="1" customFormat="1" ht="30" customHeight="1" x14ac:dyDescent="0.2">
      <c r="A5" s="236" t="s">
        <v>15</v>
      </c>
      <c r="B5" s="236" t="s">
        <v>180</v>
      </c>
      <c r="C5" s="229" t="s">
        <v>2</v>
      </c>
      <c r="D5" s="229"/>
      <c r="E5" s="229"/>
      <c r="F5" s="229" t="s">
        <v>13</v>
      </c>
      <c r="G5" s="229"/>
      <c r="H5" s="229"/>
      <c r="I5" s="229"/>
      <c r="J5" s="229" t="s">
        <v>3</v>
      </c>
      <c r="K5" s="229"/>
      <c r="L5" s="229"/>
      <c r="M5" s="236" t="s">
        <v>11</v>
      </c>
      <c r="N5" s="236" t="s">
        <v>12</v>
      </c>
      <c r="O5" s="236" t="s">
        <v>65</v>
      </c>
    </row>
    <row r="6" spans="1:15" s="1" customFormat="1" ht="14.25" x14ac:dyDescent="0.2">
      <c r="A6" s="237"/>
      <c r="B6" s="237"/>
      <c r="C6" s="229" t="s">
        <v>4</v>
      </c>
      <c r="D6" s="233" t="s">
        <v>5</v>
      </c>
      <c r="E6" s="233"/>
      <c r="F6" s="229" t="s">
        <v>4</v>
      </c>
      <c r="G6" s="230" t="s">
        <v>5</v>
      </c>
      <c r="H6" s="231"/>
      <c r="I6" s="232"/>
      <c r="J6" s="229" t="s">
        <v>4</v>
      </c>
      <c r="K6" s="233" t="s">
        <v>5</v>
      </c>
      <c r="L6" s="233"/>
      <c r="M6" s="237"/>
      <c r="N6" s="237"/>
      <c r="O6" s="237"/>
    </row>
    <row r="7" spans="1:15" s="1" customFormat="1" ht="87.75" customHeight="1" x14ac:dyDescent="0.2">
      <c r="A7" s="238"/>
      <c r="B7" s="238"/>
      <c r="C7" s="229"/>
      <c r="D7" s="27" t="s">
        <v>6</v>
      </c>
      <c r="E7" s="27" t="s">
        <v>7</v>
      </c>
      <c r="F7" s="229"/>
      <c r="G7" s="27" t="s">
        <v>14</v>
      </c>
      <c r="H7" s="27" t="s">
        <v>8</v>
      </c>
      <c r="I7" s="27" t="s">
        <v>9</v>
      </c>
      <c r="J7" s="229"/>
      <c r="K7" s="27" t="s">
        <v>10</v>
      </c>
      <c r="L7" s="27" t="s">
        <v>185</v>
      </c>
      <c r="M7" s="238"/>
      <c r="N7" s="238"/>
      <c r="O7" s="238"/>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3574</v>
      </c>
      <c r="D9" s="75">
        <v>4</v>
      </c>
      <c r="E9" s="75">
        <v>3570</v>
      </c>
      <c r="F9" s="5">
        <f>G9+H9+I9</f>
        <v>3553</v>
      </c>
      <c r="G9" s="75">
        <v>3421</v>
      </c>
      <c r="H9" s="75">
        <v>132</v>
      </c>
      <c r="I9" s="76">
        <v>0</v>
      </c>
      <c r="J9" s="5">
        <f>K9+L9</f>
        <v>21</v>
      </c>
      <c r="K9" s="75">
        <v>21</v>
      </c>
      <c r="L9" s="76">
        <v>0</v>
      </c>
      <c r="M9" s="75">
        <v>0</v>
      </c>
      <c r="N9" s="75">
        <v>23</v>
      </c>
      <c r="O9" s="5">
        <v>357</v>
      </c>
    </row>
    <row r="10" spans="1:15" x14ac:dyDescent="0.25">
      <c r="A10" s="6">
        <v>2</v>
      </c>
      <c r="B10" s="5" t="s">
        <v>191</v>
      </c>
      <c r="C10" s="5">
        <f>F10+J10+M10</f>
        <v>2991</v>
      </c>
      <c r="D10" s="75">
        <v>8</v>
      </c>
      <c r="E10" s="75">
        <v>2983</v>
      </c>
      <c r="F10" s="5">
        <f>G10+H10+I10</f>
        <v>2969</v>
      </c>
      <c r="G10" s="75">
        <v>2589</v>
      </c>
      <c r="H10" s="75">
        <v>380</v>
      </c>
      <c r="I10" s="76">
        <v>0</v>
      </c>
      <c r="J10" s="5">
        <f t="shared" ref="J10:J24" si="0">K10+L10</f>
        <v>22</v>
      </c>
      <c r="K10" s="75">
        <v>21</v>
      </c>
      <c r="L10" s="76">
        <v>1</v>
      </c>
      <c r="M10" s="75">
        <v>0</v>
      </c>
      <c r="N10" s="75">
        <v>38</v>
      </c>
      <c r="O10" s="5">
        <v>382</v>
      </c>
    </row>
    <row r="11" spans="1:15" x14ac:dyDescent="0.25">
      <c r="A11" s="6">
        <v>3</v>
      </c>
      <c r="B11" s="5" t="s">
        <v>192</v>
      </c>
      <c r="C11" s="5">
        <f t="shared" ref="C11:C24" si="1">F11+J11+M11</f>
        <v>2985</v>
      </c>
      <c r="D11" s="75">
        <v>26</v>
      </c>
      <c r="E11" s="75">
        <v>2959</v>
      </c>
      <c r="F11" s="5">
        <f t="shared" ref="F11:F24" si="2">G11+H11+I11</f>
        <v>2948</v>
      </c>
      <c r="G11" s="75">
        <v>2897</v>
      </c>
      <c r="H11" s="75">
        <v>51</v>
      </c>
      <c r="I11" s="76">
        <v>0</v>
      </c>
      <c r="J11" s="5">
        <f t="shared" si="0"/>
        <v>35</v>
      </c>
      <c r="K11" s="75">
        <v>35</v>
      </c>
      <c r="L11" s="76">
        <v>0</v>
      </c>
      <c r="M11" s="75">
        <v>2</v>
      </c>
      <c r="N11" s="75">
        <v>67</v>
      </c>
      <c r="O11" s="5">
        <v>425</v>
      </c>
    </row>
    <row r="12" spans="1:15" x14ac:dyDescent="0.25">
      <c r="A12" s="6">
        <v>4</v>
      </c>
      <c r="B12" s="5" t="s">
        <v>193</v>
      </c>
      <c r="C12" s="5">
        <f t="shared" si="1"/>
        <v>3018</v>
      </c>
      <c r="D12" s="75">
        <v>34</v>
      </c>
      <c r="E12" s="75">
        <v>2984</v>
      </c>
      <c r="F12" s="5">
        <f t="shared" si="2"/>
        <v>2970</v>
      </c>
      <c r="G12" s="75">
        <v>2897</v>
      </c>
      <c r="H12" s="75">
        <v>70</v>
      </c>
      <c r="I12" s="76">
        <v>3</v>
      </c>
      <c r="J12" s="5">
        <f t="shared" si="0"/>
        <v>48</v>
      </c>
      <c r="K12" s="75">
        <v>46</v>
      </c>
      <c r="L12" s="76">
        <v>2</v>
      </c>
      <c r="M12" s="75">
        <v>0</v>
      </c>
      <c r="N12" s="75">
        <v>55</v>
      </c>
      <c r="O12" s="5">
        <v>359</v>
      </c>
    </row>
    <row r="13" spans="1:15" x14ac:dyDescent="0.25">
      <c r="A13" s="6">
        <v>5</v>
      </c>
      <c r="B13" s="5" t="s">
        <v>194</v>
      </c>
      <c r="C13" s="5">
        <f t="shared" si="1"/>
        <v>2799</v>
      </c>
      <c r="D13" s="75">
        <v>3</v>
      </c>
      <c r="E13" s="75">
        <v>2796</v>
      </c>
      <c r="F13" s="5">
        <f t="shared" si="2"/>
        <v>2793</v>
      </c>
      <c r="G13" s="75">
        <v>2771</v>
      </c>
      <c r="H13" s="75">
        <v>22</v>
      </c>
      <c r="I13" s="76">
        <v>0</v>
      </c>
      <c r="J13" s="5">
        <f t="shared" si="0"/>
        <v>6</v>
      </c>
      <c r="K13" s="75">
        <v>6</v>
      </c>
      <c r="L13" s="76">
        <v>0</v>
      </c>
      <c r="M13" s="75">
        <v>0</v>
      </c>
      <c r="N13" s="75">
        <v>22</v>
      </c>
      <c r="O13" s="5">
        <v>210</v>
      </c>
    </row>
    <row r="14" spans="1:15" x14ac:dyDescent="0.25">
      <c r="A14" s="6">
        <v>6</v>
      </c>
      <c r="B14" s="5" t="s">
        <v>195</v>
      </c>
      <c r="C14" s="5">
        <f t="shared" si="1"/>
        <v>4072</v>
      </c>
      <c r="D14" s="75">
        <v>25</v>
      </c>
      <c r="E14" s="75">
        <v>4047</v>
      </c>
      <c r="F14" s="5">
        <f t="shared" si="2"/>
        <v>4031</v>
      </c>
      <c r="G14" s="75">
        <v>3982</v>
      </c>
      <c r="H14" s="75">
        <v>49</v>
      </c>
      <c r="I14" s="76">
        <v>0</v>
      </c>
      <c r="J14" s="5">
        <f t="shared" si="0"/>
        <v>41</v>
      </c>
      <c r="K14" s="75">
        <v>41</v>
      </c>
      <c r="L14" s="76">
        <v>0</v>
      </c>
      <c r="M14" s="75">
        <v>0</v>
      </c>
      <c r="N14" s="75">
        <v>40</v>
      </c>
      <c r="O14" s="5">
        <v>280</v>
      </c>
    </row>
    <row r="15" spans="1:15" x14ac:dyDescent="0.25">
      <c r="A15" s="6">
        <v>7</v>
      </c>
      <c r="B15" s="5" t="s">
        <v>196</v>
      </c>
      <c r="C15" s="5">
        <f t="shared" si="1"/>
        <v>2442</v>
      </c>
      <c r="D15" s="75">
        <v>9</v>
      </c>
      <c r="E15" s="75">
        <v>2433</v>
      </c>
      <c r="F15" s="5">
        <f t="shared" si="2"/>
        <v>2432</v>
      </c>
      <c r="G15" s="75">
        <v>2420</v>
      </c>
      <c r="H15" s="75">
        <v>12</v>
      </c>
      <c r="I15" s="76">
        <v>0</v>
      </c>
      <c r="J15" s="5">
        <f t="shared" si="0"/>
        <v>9</v>
      </c>
      <c r="K15" s="75">
        <v>8</v>
      </c>
      <c r="L15" s="76">
        <v>1</v>
      </c>
      <c r="M15" s="75">
        <v>1</v>
      </c>
      <c r="N15" s="75">
        <v>21</v>
      </c>
      <c r="O15" s="5">
        <v>226</v>
      </c>
    </row>
    <row r="16" spans="1:15" x14ac:dyDescent="0.25">
      <c r="A16" s="6">
        <v>8</v>
      </c>
      <c r="B16" s="5" t="s">
        <v>197</v>
      </c>
      <c r="C16" s="5">
        <f t="shared" si="1"/>
        <v>3060</v>
      </c>
      <c r="D16" s="75">
        <v>12</v>
      </c>
      <c r="E16" s="75">
        <v>3048</v>
      </c>
      <c r="F16" s="5">
        <f t="shared" si="2"/>
        <v>3039</v>
      </c>
      <c r="G16" s="75">
        <v>2989</v>
      </c>
      <c r="H16" s="75">
        <v>50</v>
      </c>
      <c r="I16" s="76">
        <v>0</v>
      </c>
      <c r="J16" s="5">
        <f t="shared" si="0"/>
        <v>20</v>
      </c>
      <c r="K16" s="75">
        <v>19</v>
      </c>
      <c r="L16" s="76">
        <v>1</v>
      </c>
      <c r="M16" s="75">
        <v>1</v>
      </c>
      <c r="N16" s="75">
        <v>33</v>
      </c>
      <c r="O16" s="5">
        <v>255</v>
      </c>
    </row>
    <row r="17" spans="1:16" x14ac:dyDescent="0.25">
      <c r="A17" s="6">
        <v>9</v>
      </c>
      <c r="B17" s="5" t="s">
        <v>198</v>
      </c>
      <c r="C17" s="5">
        <f t="shared" si="1"/>
        <v>4052</v>
      </c>
      <c r="D17" s="75">
        <v>8</v>
      </c>
      <c r="E17" s="75">
        <v>4044</v>
      </c>
      <c r="F17" s="5">
        <f t="shared" si="2"/>
        <v>4037</v>
      </c>
      <c r="G17" s="75">
        <v>4025</v>
      </c>
      <c r="H17" s="75">
        <v>10</v>
      </c>
      <c r="I17" s="76">
        <v>2</v>
      </c>
      <c r="J17" s="5">
        <f t="shared" si="0"/>
        <v>15</v>
      </c>
      <c r="K17" s="75">
        <v>15</v>
      </c>
      <c r="L17" s="76">
        <v>0</v>
      </c>
      <c r="M17" s="75">
        <v>0</v>
      </c>
      <c r="N17" s="75">
        <v>25</v>
      </c>
      <c r="O17" s="5">
        <v>252</v>
      </c>
    </row>
    <row r="18" spans="1:16" x14ac:dyDescent="0.25">
      <c r="A18" s="6">
        <v>10</v>
      </c>
      <c r="B18" s="5" t="s">
        <v>199</v>
      </c>
      <c r="C18" s="5">
        <f t="shared" si="1"/>
        <v>3896</v>
      </c>
      <c r="D18" s="75">
        <v>13</v>
      </c>
      <c r="E18" s="75">
        <v>3883</v>
      </c>
      <c r="F18" s="5">
        <f t="shared" si="2"/>
        <v>3867</v>
      </c>
      <c r="G18" s="75">
        <v>3853</v>
      </c>
      <c r="H18" s="75">
        <v>14</v>
      </c>
      <c r="I18" s="76">
        <v>0</v>
      </c>
      <c r="J18" s="5">
        <f t="shared" si="0"/>
        <v>27</v>
      </c>
      <c r="K18" s="75">
        <v>26</v>
      </c>
      <c r="L18" s="76">
        <v>1</v>
      </c>
      <c r="M18" s="75">
        <v>2</v>
      </c>
      <c r="N18" s="75">
        <v>64</v>
      </c>
      <c r="O18" s="5">
        <v>241</v>
      </c>
    </row>
    <row r="19" spans="1:16" x14ac:dyDescent="0.25">
      <c r="A19" s="6">
        <v>11</v>
      </c>
      <c r="B19" s="5" t="s">
        <v>200</v>
      </c>
      <c r="C19" s="5">
        <f t="shared" si="1"/>
        <v>3179</v>
      </c>
      <c r="D19" s="75">
        <v>24</v>
      </c>
      <c r="E19" s="75">
        <v>3155</v>
      </c>
      <c r="F19" s="5">
        <f t="shared" si="2"/>
        <v>3141</v>
      </c>
      <c r="G19" s="75">
        <v>3067</v>
      </c>
      <c r="H19" s="75">
        <v>73</v>
      </c>
      <c r="I19" s="76">
        <v>1</v>
      </c>
      <c r="J19" s="5">
        <f t="shared" si="0"/>
        <v>37</v>
      </c>
      <c r="K19" s="75">
        <v>36</v>
      </c>
      <c r="L19" s="76">
        <v>1</v>
      </c>
      <c r="M19" s="75">
        <v>1</v>
      </c>
      <c r="N19" s="75">
        <v>81</v>
      </c>
      <c r="O19" s="5">
        <v>230</v>
      </c>
    </row>
    <row r="20" spans="1:16" x14ac:dyDescent="0.25">
      <c r="A20" s="6">
        <v>12</v>
      </c>
      <c r="B20" s="5" t="s">
        <v>201</v>
      </c>
      <c r="C20" s="5">
        <f t="shared" si="1"/>
        <v>2953</v>
      </c>
      <c r="D20" s="75">
        <v>16</v>
      </c>
      <c r="E20" s="75">
        <v>2937</v>
      </c>
      <c r="F20" s="5">
        <f t="shared" si="2"/>
        <v>2934</v>
      </c>
      <c r="G20" s="75">
        <v>2904</v>
      </c>
      <c r="H20" s="75">
        <v>30</v>
      </c>
      <c r="I20" s="76">
        <v>0</v>
      </c>
      <c r="J20" s="5">
        <f t="shared" si="0"/>
        <v>19</v>
      </c>
      <c r="K20" s="75">
        <v>19</v>
      </c>
      <c r="L20" s="76">
        <v>0</v>
      </c>
      <c r="M20" s="75">
        <v>0</v>
      </c>
      <c r="N20" s="75">
        <v>74</v>
      </c>
      <c r="O20" s="5">
        <v>240</v>
      </c>
    </row>
    <row r="21" spans="1:16" x14ac:dyDescent="0.25">
      <c r="A21" s="6">
        <v>13</v>
      </c>
      <c r="B21" s="5" t="s">
        <v>202</v>
      </c>
      <c r="C21" s="5">
        <f t="shared" si="1"/>
        <v>3504</v>
      </c>
      <c r="D21" s="75">
        <v>19</v>
      </c>
      <c r="E21" s="75">
        <v>3485</v>
      </c>
      <c r="F21" s="5">
        <f t="shared" si="2"/>
        <v>3462</v>
      </c>
      <c r="G21" s="75">
        <v>3444</v>
      </c>
      <c r="H21" s="75">
        <v>18</v>
      </c>
      <c r="I21" s="76">
        <v>0</v>
      </c>
      <c r="J21" s="5">
        <f t="shared" si="0"/>
        <v>40</v>
      </c>
      <c r="K21" s="75">
        <v>40</v>
      </c>
      <c r="L21" s="76">
        <v>0</v>
      </c>
      <c r="M21" s="75">
        <v>2</v>
      </c>
      <c r="N21" s="75">
        <v>54</v>
      </c>
      <c r="O21" s="5">
        <v>175</v>
      </c>
      <c r="P21" s="226">
        <v>9</v>
      </c>
    </row>
    <row r="22" spans="1:16" x14ac:dyDescent="0.25">
      <c r="A22" s="6">
        <v>14</v>
      </c>
      <c r="B22" s="5" t="s">
        <v>203</v>
      </c>
      <c r="C22" s="5">
        <f t="shared" si="1"/>
        <v>748</v>
      </c>
      <c r="D22" s="75">
        <v>7</v>
      </c>
      <c r="E22" s="75">
        <v>741</v>
      </c>
      <c r="F22" s="5">
        <f t="shared" si="2"/>
        <v>734</v>
      </c>
      <c r="G22" s="75">
        <v>697</v>
      </c>
      <c r="H22" s="75">
        <v>37</v>
      </c>
      <c r="I22" s="76">
        <v>0</v>
      </c>
      <c r="J22" s="5">
        <f t="shared" si="0"/>
        <v>14</v>
      </c>
      <c r="K22" s="75">
        <v>13</v>
      </c>
      <c r="L22" s="76">
        <v>1</v>
      </c>
      <c r="M22" s="75">
        <v>0</v>
      </c>
      <c r="N22" s="75">
        <v>24</v>
      </c>
      <c r="O22" s="88">
        <v>79</v>
      </c>
    </row>
    <row r="23" spans="1:16" x14ac:dyDescent="0.25">
      <c r="A23" s="6">
        <v>15</v>
      </c>
      <c r="B23" s="5" t="s">
        <v>204</v>
      </c>
      <c r="C23" s="5">
        <f t="shared" si="1"/>
        <v>1687</v>
      </c>
      <c r="D23" s="75">
        <v>9</v>
      </c>
      <c r="E23" s="75">
        <v>1678</v>
      </c>
      <c r="F23" s="5">
        <f t="shared" si="2"/>
        <v>1669</v>
      </c>
      <c r="G23" s="75">
        <v>1645</v>
      </c>
      <c r="H23" s="75">
        <v>24</v>
      </c>
      <c r="I23" s="76">
        <v>0</v>
      </c>
      <c r="J23" s="5">
        <f t="shared" si="0"/>
        <v>18</v>
      </c>
      <c r="K23" s="75">
        <v>18</v>
      </c>
      <c r="L23" s="76">
        <v>0</v>
      </c>
      <c r="M23" s="75">
        <v>0</v>
      </c>
      <c r="N23" s="75">
        <v>5</v>
      </c>
      <c r="O23" s="5">
        <v>342</v>
      </c>
    </row>
    <row r="24" spans="1:16" x14ac:dyDescent="0.25">
      <c r="A24" s="6">
        <v>16</v>
      </c>
      <c r="B24" s="5" t="s">
        <v>205</v>
      </c>
      <c r="C24" s="5">
        <f t="shared" si="1"/>
        <v>1056</v>
      </c>
      <c r="D24" s="75">
        <v>1</v>
      </c>
      <c r="E24" s="75">
        <v>1055</v>
      </c>
      <c r="F24" s="5">
        <f t="shared" si="2"/>
        <v>1055</v>
      </c>
      <c r="G24" s="75">
        <v>1049</v>
      </c>
      <c r="H24" s="75">
        <v>6</v>
      </c>
      <c r="I24" s="76">
        <v>0</v>
      </c>
      <c r="J24" s="5">
        <f t="shared" si="0"/>
        <v>1</v>
      </c>
      <c r="K24" s="75">
        <v>1</v>
      </c>
      <c r="L24" s="76">
        <v>0</v>
      </c>
      <c r="M24" s="75">
        <v>0</v>
      </c>
      <c r="N24" s="75">
        <v>1</v>
      </c>
      <c r="O24" s="5">
        <v>225</v>
      </c>
    </row>
    <row r="25" spans="1:16" x14ac:dyDescent="0.25">
      <c r="A25" s="6"/>
      <c r="B25" s="68" t="s">
        <v>186</v>
      </c>
      <c r="C25" s="8">
        <f t="shared" ref="C25:O25" si="3">SUM(C9:C24)</f>
        <v>46016</v>
      </c>
      <c r="D25" s="8">
        <f t="shared" si="3"/>
        <v>218</v>
      </c>
      <c r="E25" s="8">
        <f t="shared" si="3"/>
        <v>45798</v>
      </c>
      <c r="F25" s="8">
        <f t="shared" si="3"/>
        <v>45634</v>
      </c>
      <c r="G25" s="8">
        <f t="shared" si="3"/>
        <v>44650</v>
      </c>
      <c r="H25" s="8">
        <f t="shared" si="3"/>
        <v>978</v>
      </c>
      <c r="I25" s="8">
        <f t="shared" si="3"/>
        <v>6</v>
      </c>
      <c r="J25" s="8">
        <f t="shared" si="3"/>
        <v>373</v>
      </c>
      <c r="K25" s="8">
        <f t="shared" si="3"/>
        <v>365</v>
      </c>
      <c r="L25" s="8">
        <f t="shared" si="3"/>
        <v>8</v>
      </c>
      <c r="M25" s="8">
        <f t="shared" si="3"/>
        <v>9</v>
      </c>
      <c r="N25" s="8">
        <f t="shared" si="3"/>
        <v>627</v>
      </c>
      <c r="O25" s="8">
        <f t="shared" si="3"/>
        <v>4278</v>
      </c>
    </row>
    <row r="26" spans="1:16" ht="20.25" customHeight="1" x14ac:dyDescent="0.25">
      <c r="G26">
        <f>G25+H25</f>
        <v>45628</v>
      </c>
      <c r="L26" s="259"/>
      <c r="M26" s="259"/>
      <c r="N26" s="259"/>
      <c r="O26" s="259"/>
    </row>
    <row r="27" spans="1:16" x14ac:dyDescent="0.25">
      <c r="G27">
        <f>G26/F25*100</f>
        <v>99.98685190866459</v>
      </c>
    </row>
    <row r="31" spans="1:16" ht="15.75" x14ac:dyDescent="0.25">
      <c r="L31" s="259"/>
      <c r="M31" s="259"/>
      <c r="N31" s="259"/>
      <c r="O31" s="259"/>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15" t="s">
        <v>71</v>
      </c>
      <c r="B3" s="315"/>
      <c r="C3" s="315"/>
      <c r="D3" s="315"/>
      <c r="E3" s="315"/>
      <c r="F3" s="315"/>
      <c r="G3" s="315"/>
      <c r="H3" s="315"/>
    </row>
    <row r="4" spans="1:12" x14ac:dyDescent="0.25">
      <c r="A4" s="315" t="s">
        <v>120</v>
      </c>
      <c r="B4" s="315"/>
      <c r="C4" s="315"/>
      <c r="D4" s="315"/>
      <c r="E4" s="315"/>
      <c r="F4" s="315"/>
      <c r="G4" s="315"/>
      <c r="H4" s="315"/>
      <c r="I4" s="315"/>
      <c r="J4" s="315"/>
      <c r="K4" s="315"/>
    </row>
    <row r="5" spans="1:12" ht="48" customHeight="1" x14ac:dyDescent="0.25">
      <c r="A5" s="242" t="s">
        <v>81</v>
      </c>
      <c r="B5" s="242"/>
      <c r="C5" s="242"/>
      <c r="D5" s="242"/>
      <c r="E5" s="242"/>
      <c r="F5" s="242"/>
      <c r="G5" s="242"/>
      <c r="H5" s="242"/>
      <c r="I5" s="242"/>
      <c r="J5" s="242"/>
      <c r="K5" s="242"/>
      <c r="L5" s="242"/>
    </row>
    <row r="6" spans="1:12" ht="3.75" customHeight="1" x14ac:dyDescent="0.25"/>
    <row r="7" spans="1:12" ht="52.5" customHeight="1" x14ac:dyDescent="0.25">
      <c r="A7" s="310" t="s">
        <v>15</v>
      </c>
      <c r="B7" s="310" t="s">
        <v>72</v>
      </c>
      <c r="C7" s="310" t="s">
        <v>76</v>
      </c>
      <c r="D7" s="310" t="s">
        <v>79</v>
      </c>
      <c r="E7" s="317" t="s">
        <v>80</v>
      </c>
      <c r="F7" s="318"/>
      <c r="G7" s="318"/>
      <c r="H7" s="319"/>
      <c r="I7" s="271" t="s">
        <v>128</v>
      </c>
      <c r="J7" s="272"/>
      <c r="K7" s="310" t="s">
        <v>99</v>
      </c>
      <c r="L7" s="310" t="s">
        <v>117</v>
      </c>
    </row>
    <row r="8" spans="1:12" ht="132.75" customHeight="1" x14ac:dyDescent="0.25">
      <c r="A8" s="310"/>
      <c r="B8" s="310"/>
      <c r="C8" s="310"/>
      <c r="D8" s="310"/>
      <c r="E8" s="27" t="s">
        <v>121</v>
      </c>
      <c r="F8" s="27" t="s">
        <v>78</v>
      </c>
      <c r="G8" s="27" t="s">
        <v>77</v>
      </c>
      <c r="H8" s="27" t="s">
        <v>98</v>
      </c>
      <c r="I8" s="27" t="s">
        <v>100</v>
      </c>
      <c r="J8" s="27" t="s">
        <v>101</v>
      </c>
      <c r="K8" s="310"/>
      <c r="L8" s="310"/>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16" t="s">
        <v>122</v>
      </c>
      <c r="C43" s="316"/>
      <c r="D43" s="316"/>
      <c r="E43" s="316"/>
      <c r="F43" s="316"/>
      <c r="G43" s="316"/>
      <c r="H43" s="316"/>
      <c r="I43" s="316"/>
      <c r="J43" s="316"/>
      <c r="K43" s="316"/>
      <c r="L43" s="316"/>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15" t="s">
        <v>116</v>
      </c>
      <c r="B3" s="315"/>
      <c r="C3" s="315"/>
      <c r="D3" s="315"/>
      <c r="E3" s="315"/>
      <c r="F3" s="15"/>
    </row>
    <row r="4" spans="1:8" ht="31.5" customHeight="1" x14ac:dyDescent="0.25">
      <c r="A4" s="315" t="s">
        <v>123</v>
      </c>
      <c r="B4" s="315"/>
      <c r="C4" s="315"/>
      <c r="D4" s="315"/>
      <c r="E4" s="315"/>
      <c r="F4" s="15"/>
    </row>
    <row r="5" spans="1:8" ht="51" customHeight="1" x14ac:dyDescent="0.25">
      <c r="A5" s="242" t="s">
        <v>84</v>
      </c>
      <c r="B5" s="242"/>
      <c r="C5" s="242"/>
      <c r="D5" s="242"/>
      <c r="E5" s="242"/>
      <c r="F5" s="242"/>
      <c r="G5" s="242"/>
      <c r="H5" s="242"/>
    </row>
    <row r="7" spans="1:8" ht="32.25" customHeight="1" x14ac:dyDescent="0.25">
      <c r="A7" s="310" t="s">
        <v>15</v>
      </c>
      <c r="B7" s="310" t="s">
        <v>72</v>
      </c>
      <c r="C7" s="310" t="s">
        <v>124</v>
      </c>
      <c r="D7" s="317" t="s">
        <v>97</v>
      </c>
      <c r="E7" s="318"/>
      <c r="F7" s="319"/>
      <c r="G7" s="310" t="s">
        <v>118</v>
      </c>
      <c r="H7" s="310" t="s">
        <v>58</v>
      </c>
    </row>
    <row r="8" spans="1:8" ht="163.5" customHeight="1" x14ac:dyDescent="0.25">
      <c r="A8" s="310"/>
      <c r="B8" s="310"/>
      <c r="C8" s="310"/>
      <c r="D8" s="17" t="s">
        <v>102</v>
      </c>
      <c r="E8" s="13" t="s">
        <v>87</v>
      </c>
      <c r="F8" s="13" t="s">
        <v>86</v>
      </c>
      <c r="G8" s="310"/>
      <c r="H8" s="310"/>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17" t="s">
        <v>315</v>
      </c>
      <c r="B59" s="319"/>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17" t="s">
        <v>337</v>
      </c>
      <c r="B81" s="319"/>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17" t="s">
        <v>342</v>
      </c>
      <c r="B86" s="319"/>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17" t="s">
        <v>352</v>
      </c>
      <c r="B96" s="319"/>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17" t="s">
        <v>357</v>
      </c>
      <c r="B101" s="319"/>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2019-05-15T16:54:56Z</cp:lastPrinted>
  <dcterms:created xsi:type="dcterms:W3CDTF">2017-10-11T02:46:41Z</dcterms:created>
  <dcterms:modified xsi:type="dcterms:W3CDTF">2019-09-16T06:44:59Z</dcterms:modified>
</cp:coreProperties>
</file>