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19\Báo cáo\"/>
    </mc:Choice>
  </mc:AlternateContent>
  <bookViews>
    <workbookView xWindow="0" yWindow="0" windowWidth="20490" windowHeight="7575" tabRatio="648" activeTab="5"/>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P36" i="14" l="1"/>
  <c r="P35" i="14"/>
  <c r="P31" i="14"/>
  <c r="P29" i="14"/>
  <c r="P24" i="14"/>
  <c r="P23" i="14"/>
  <c r="P22" i="14"/>
  <c r="P21" i="14"/>
  <c r="P19" i="14"/>
  <c r="P18" i="14"/>
  <c r="P16" i="14"/>
  <c r="P14" i="14"/>
  <c r="P12" i="14"/>
  <c r="P11" i="14"/>
  <c r="P10" i="14"/>
  <c r="P25" i="14"/>
  <c r="O24" i="4" l="1"/>
  <c r="F28" i="14" l="1"/>
  <c r="F29" i="14"/>
  <c r="F30" i="14"/>
  <c r="F31" i="14"/>
  <c r="F32" i="14"/>
  <c r="F33" i="14"/>
  <c r="F34" i="14"/>
  <c r="C28" i="14"/>
  <c r="C29" i="14"/>
  <c r="C30" i="14"/>
  <c r="C31" i="14"/>
  <c r="C32" i="14"/>
  <c r="C33" i="14"/>
  <c r="C34" i="14"/>
  <c r="C27" i="14"/>
  <c r="C11" i="14" l="1"/>
  <c r="C12" i="14"/>
  <c r="C13" i="14"/>
  <c r="C14" i="14"/>
  <c r="C15" i="14"/>
  <c r="C16" i="14"/>
  <c r="C17" i="14"/>
  <c r="C18" i="14"/>
  <c r="C19" i="14"/>
  <c r="C20" i="14"/>
  <c r="C21" i="14"/>
  <c r="C22" i="14"/>
  <c r="C23" i="14"/>
  <c r="C24" i="14"/>
  <c r="C10" i="14"/>
  <c r="F11" i="14"/>
  <c r="F12" i="14"/>
  <c r="F13" i="14"/>
  <c r="F14" i="14"/>
  <c r="F15" i="14"/>
  <c r="F16" i="14"/>
  <c r="F17" i="14"/>
  <c r="F18" i="14"/>
  <c r="F19" i="14"/>
  <c r="F20" i="14"/>
  <c r="F21" i="14"/>
  <c r="F22" i="14"/>
  <c r="F23" i="14"/>
  <c r="F24" i="14"/>
  <c r="J11" i="14"/>
  <c r="J12" i="14"/>
  <c r="J13" i="14"/>
  <c r="J14" i="14"/>
  <c r="J15" i="14"/>
  <c r="J16" i="14"/>
  <c r="J17" i="14"/>
  <c r="J18" i="14"/>
  <c r="J19" i="14"/>
  <c r="J20" i="14"/>
  <c r="J21" i="14"/>
  <c r="J22" i="14"/>
  <c r="J23" i="14"/>
  <c r="J24" i="14"/>
  <c r="D25" i="14"/>
  <c r="E25" i="14"/>
  <c r="C25" i="14" l="1"/>
  <c r="E25" i="5"/>
  <c r="V26" i="17" l="1"/>
  <c r="AC61" i="17" l="1"/>
  <c r="Q35" i="17" l="1"/>
  <c r="M14" i="16" l="1"/>
  <c r="AE14" i="16"/>
  <c r="D24" i="4" l="1"/>
  <c r="E24" i="4"/>
  <c r="G24" i="4"/>
  <c r="H24" i="4"/>
  <c r="I24" i="4"/>
  <c r="K24" i="4"/>
  <c r="L24" i="4"/>
  <c r="M24" i="4"/>
  <c r="N24" i="4"/>
  <c r="J11" i="4"/>
  <c r="J12" i="4"/>
  <c r="J13" i="4"/>
  <c r="J14" i="4"/>
  <c r="J15" i="4"/>
  <c r="J16" i="4"/>
  <c r="J17" i="4"/>
  <c r="J18" i="4"/>
  <c r="J19" i="4"/>
  <c r="J20" i="4"/>
  <c r="J21" i="4"/>
  <c r="J22" i="4"/>
  <c r="J23" i="4"/>
  <c r="F11" i="4"/>
  <c r="F12" i="4"/>
  <c r="F13" i="4"/>
  <c r="F14" i="4"/>
  <c r="F15" i="4"/>
  <c r="F16" i="4"/>
  <c r="F17" i="4"/>
  <c r="F18" i="4"/>
  <c r="F19" i="4"/>
  <c r="C19" i="4" s="1"/>
  <c r="F20" i="4"/>
  <c r="F21" i="4"/>
  <c r="F22" i="4"/>
  <c r="F23" i="4"/>
  <c r="D33" i="4"/>
  <c r="E33" i="4"/>
  <c r="C21" i="4" l="1"/>
  <c r="C17" i="4"/>
  <c r="C18" i="4"/>
  <c r="C20" i="4"/>
  <c r="C16" i="4"/>
  <c r="C14" i="4"/>
  <c r="C15" i="4"/>
  <c r="C23" i="4"/>
  <c r="C22" i="4"/>
  <c r="C12" i="4"/>
  <c r="C11" i="4"/>
  <c r="C13" i="4"/>
  <c r="F41" i="17"/>
  <c r="E41" i="17"/>
  <c r="G33" i="4" l="1"/>
  <c r="H33" i="4"/>
  <c r="I33" i="4"/>
  <c r="K33" i="4"/>
  <c r="L33" i="4"/>
  <c r="M33" i="4"/>
  <c r="N33" i="4"/>
  <c r="O33" i="4"/>
  <c r="G25" i="14"/>
  <c r="H25" i="14"/>
  <c r="I25" i="14"/>
  <c r="K25" i="14"/>
  <c r="L25" i="14"/>
  <c r="M25" i="14"/>
  <c r="N25" i="14"/>
  <c r="O25" i="14"/>
  <c r="E34" i="4" l="1"/>
  <c r="D34" i="4"/>
  <c r="N34" i="4"/>
  <c r="M34" i="4"/>
  <c r="L34" i="4"/>
  <c r="O34" i="4"/>
  <c r="K34" i="4"/>
  <c r="H34" i="4"/>
  <c r="G34" i="4"/>
  <c r="I34" i="4"/>
  <c r="C36" i="8"/>
  <c r="C37" i="8"/>
  <c r="C35" i="8"/>
  <c r="C34" i="8"/>
  <c r="C33" i="8"/>
  <c r="C31" i="8"/>
  <c r="C30" i="8"/>
  <c r="C29" i="8"/>
  <c r="C27" i="8"/>
  <c r="C26" i="8"/>
  <c r="G46" i="4" l="1"/>
  <c r="D35" i="14"/>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7" i="4" l="1"/>
  <c r="J28" i="4"/>
  <c r="J29" i="4"/>
  <c r="J30" i="4"/>
  <c r="J31" i="4"/>
  <c r="J32" i="4"/>
  <c r="F27" i="4"/>
  <c r="F28" i="4"/>
  <c r="F29" i="4"/>
  <c r="F30" i="4"/>
  <c r="F31" i="4"/>
  <c r="F32" i="4"/>
  <c r="C30" i="4" l="1"/>
  <c r="C29" i="4"/>
  <c r="C27" i="4"/>
  <c r="C32" i="4"/>
  <c r="C31" i="4"/>
  <c r="C28" i="4"/>
  <c r="J34" i="14" l="1"/>
  <c r="F35" i="17"/>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J32" i="14"/>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6" i="4"/>
  <c r="F10" i="4"/>
  <c r="F24" i="4" s="1"/>
  <c r="F33" i="4" l="1"/>
  <c r="F34" i="4" s="1"/>
  <c r="G47" i="4" s="1"/>
  <c r="C28" i="8"/>
  <c r="D25" i="5"/>
  <c r="G25" i="5"/>
  <c r="H25" i="5"/>
  <c r="I25" i="5"/>
  <c r="K25" i="5"/>
  <c r="L25" i="5"/>
  <c r="M25" i="5"/>
  <c r="N25" i="5"/>
  <c r="O25" i="5"/>
  <c r="H38" i="5" l="1"/>
  <c r="R13" i="13"/>
  <c r="T13" i="13"/>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7" i="14" l="1"/>
  <c r="F35" i="14" s="1"/>
  <c r="D28" i="8" s="1"/>
  <c r="F10" i="14"/>
  <c r="F25" i="14" l="1"/>
  <c r="F36" i="14" s="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G26" i="15" l="1"/>
  <c r="J27" i="14"/>
  <c r="J31" i="14"/>
  <c r="C35" i="14" l="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C11" i="8"/>
  <c r="J10" i="4" l="1"/>
  <c r="J24"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C50" i="8"/>
  <c r="C40" i="8"/>
  <c r="C41" i="8"/>
  <c r="C43" i="8"/>
  <c r="C44" i="8"/>
  <c r="C45" i="8"/>
  <c r="C47" i="8"/>
  <c r="C48" i="8"/>
  <c r="C49" i="8"/>
  <c r="C51" i="8"/>
  <c r="J25" i="14" l="1"/>
  <c r="J36" i="14" s="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36" i="14" l="1"/>
  <c r="D42" i="8"/>
  <c r="G27" i="15"/>
  <c r="C25" i="15"/>
  <c r="D28" i="11" l="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J25" i="5" l="1"/>
  <c r="C13" i="11"/>
  <c r="F28" i="11"/>
  <c r="C25" i="11"/>
  <c r="C21" i="11"/>
  <c r="J28" i="11"/>
  <c r="C16" i="11"/>
  <c r="C19" i="11"/>
  <c r="C46" i="8"/>
  <c r="C42" i="8"/>
  <c r="C24" i="5"/>
  <c r="C15" i="5"/>
  <c r="C10" i="5"/>
  <c r="C26" i="11"/>
  <c r="C24" i="11"/>
  <c r="C22" i="11"/>
  <c r="C20" i="11"/>
  <c r="C18" i="11"/>
  <c r="C14" i="11"/>
  <c r="C23" i="5"/>
  <c r="C22" i="5"/>
  <c r="C21" i="5"/>
  <c r="C20" i="5"/>
  <c r="C19" i="5"/>
  <c r="C18" i="5"/>
  <c r="C19" i="17" s="1"/>
  <c r="C20" i="17" s="1"/>
  <c r="C17" i="5"/>
  <c r="C16" i="5"/>
  <c r="C14" i="5"/>
  <c r="C13" i="5"/>
  <c r="C12" i="5"/>
  <c r="C11" i="5"/>
  <c r="C9" i="5"/>
  <c r="J26" i="4"/>
  <c r="J33" i="4" l="1"/>
  <c r="C26" i="4"/>
  <c r="C33"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10" i="4"/>
  <c r="C24" i="4" s="1"/>
  <c r="C39" i="8" l="1"/>
  <c r="N39" i="5"/>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<sst xmlns="http://schemas.openxmlformats.org/spreadsheetml/2006/main" count="1022" uniqueCount="466">
  <si>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</si>
  <si>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</si>
  <si>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</si>
  <si>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</si>
  <si>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</si>
  <si>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</si>
  <si>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</si>
  <si>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</si>
  <si>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</si>
  <si>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</si>
  <si>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</si>
  <si>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</si>
  <si>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</si>
  <si>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</si>
  <si>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</si>
  <si>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</si>
  <si>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</si>
  <si>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</si>
  <si>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</si>
  <si>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</si>
  <si>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</si>
  <si>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</si>
  <si>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</si>
  <si>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</si>
  <si>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</si>
  <si>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</si>
  <si>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</si>
  <si>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</si>
  <si>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</si>
  <si>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</si>
  <si>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</si>
  <si>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</si>
  <si>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</si>
  <si>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</si>
  <si>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</si>
  <si>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</si>
  <si>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</si>
  <si>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</si>
  <si>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</si>
  <si>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</si>
  <si>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</si>
  <si>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</si>
  <si>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</si>
  <si>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</si>
  <si>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</si>
  <si>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</si>
  <si>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</si>
  <si>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</si>
  <si>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</si>
  <si>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</si>
  <si>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</si>
  <si>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</si>
  <si>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</si>
  <si>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</si>
  <si>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</si>
  <si>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</si>
  <si>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</si>
  <si>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</si>
  <si>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</si>
  <si>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</si>
  <si>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</si>
  <si>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</si>
  <si>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</si>
  <si>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</si>
  <si>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</si>
  <si>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</si>
  <si>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</si>
  <si>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</si>
  <si>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</si>
  <si>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</si>
  <si>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</si>
  <si>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</si>
  <si>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</si>
  <si>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</si>
  <si>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</si>
  <si>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</si>
  <si>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</si>
  <si>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</si>
  <si>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</si>
  <si>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</si>
  <si>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</si>
  <si>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</si>
  <si>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</si>
  <si>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</si>
  <si>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</si>
  <si>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</si>
  <si>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</si>
  <si>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</si>
  <si>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</si>
  <si>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</si>
  <si>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</si>
  <si>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</si>
  <si>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</si>
  <si>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</si>
  <si>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</si>
  <si>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</si>
  <si>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</si>
  <si>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</si>
  <si>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</si>
  <si>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</si>
  <si>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</si>
  <si>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</si>
  <si>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</si>
  <si>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</si>
  <si>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</si>
  <si>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</si>
  <si>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</si>
  <si>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</si>
  <si>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</si>
  <si>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</si>
  <si>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</si>
  <si>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</si>
  <si>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</si>
  <si>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</si>
  <si>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</si>
  <si>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</si>
  <si>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</si>
  <si>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</si>
  <si>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</si>
  <si>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</si>
  <si>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</si>
  <si>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</si>
  <si>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</si>
  <si>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</si>
  <si>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</si>
  <si>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</si>
  <si>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</si>
  <si>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</si>
  <si>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</si>
  <si>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</si>
  <si>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</si>
  <si>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</si>
  <si>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</si>
  <si>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</si>
  <si>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</si>
  <si>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</si>
  <si>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</si>
  <si>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</si>
  <si>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</si>
  <si>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</si>
  <si>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</si>
  <si>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</si>
  <si>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</si>
  <si>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</si>
  <si>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</si>
  <si>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</si>
  <si>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</si>
  <si>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</si>
  <si>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</si>
  <si>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</si>
  <si>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</si>
  <si>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</si>
  <si>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</si>
  <si>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</si>
  <si>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</si>
  <si>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</si>
  <si>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</si>
  <si>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</si>
  <si>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</si>
  <si>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</si>
  <si>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</si>
  <si>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</si>
  <si>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</si>
  <si>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</si>
  <si>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</si>
  <si>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</si>
  <si>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</si>
  <si>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</si>
  <si>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</si>
  <si>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</si>
  <si>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</si>
  <si>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</si>
  <si>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</si>
  <si>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</si>
  <si>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</si>
  <si>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</si>
  <si>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</si>
  <si>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</si>
  <si>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</si>
  <si>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</si>
  <si>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</si>
  <si>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</si>
  <si>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</si>
  <si>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</si>
  <si>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</si>
  <si>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</si>
  <si>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</si>
  <si>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</si>
  <si>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</si>
  <si>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</si>
  <si>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</si>
  <si>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</si>
  <si>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</si>
  <si>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</si>
  <si>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</si>
  <si>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</si>
  <si>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</si>
  <si>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</si>
  <si>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</si>
  <si>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</si>
  <si>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</si>
  <si>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</si>
  <si>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</si>
  <si>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</si>
  <si>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</si>
  <si>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</si>
  <si>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</si>
  <si>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</si>
  <si>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</si>
  <si>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</si>
  <si>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</si>
  <si>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</si>
  <si>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</si>
  <si>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</si>
  <si>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</si>
  <si>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</si>
  <si>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</si>
  <si>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</si>
  <si>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</si>
  <si>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</si>
  <si>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</si>
  <si>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</si>
  <si>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</si>
  <si>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</si>
  <si>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</si>
  <si>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</si>
  <si>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</si>
  <si>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</si>
  <si>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</si>
  <si>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</si>
  <si>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</si>
  <si>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</si>
  <si>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</si>
  <si>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</si>
  <si>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</si>
  <si>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</si>
  <si>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</si>
  <si>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</si>
  <si>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</si>
  <si>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</si>
  <si>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</si>
  <si>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</si>
  <si>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</si>
  <si>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</si>
  <si>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</si>
  <si>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</si>
  <si>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</si>
  <si>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</si>
  <si>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</si>
  <si>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</si>
  <si>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</si>
  <si>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</si>
  <si>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</si>
  <si>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</si>
  <si>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</si>
  <si>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</si>
  <si>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</si>
  <si>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</si>
  <si>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</si>
  <si>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</si>
  <si>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</si>
  <si>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</si>
  <si>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</si>
  <si>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</si>
  <si>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</si>
  <si>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</si>
  <si>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</si>
  <si>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</si>
  <si>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</si>
  <si>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</si>
  <si>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</si>
  <si>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</si>
  <si>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</si>
  <si>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</si>
  <si>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</si>
  <si>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</si>
  <si>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</si>
  <si>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</si>
  <si>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</si>
  <si>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</si>
  <si>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</si>
  <si>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</si>
  <si>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</si>
  <si>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</si>
  <si>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</si>
  <si>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</si>
  <si>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</si>
  <si>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</si>
  <si>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</si>
  <si>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</si>
  <si>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</si>
  <si>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</si>
  <si>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</si>
  <si>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</si>
  <si>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</si>
  <si>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</si>
  <si>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</si>
  <si>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</si>
  <si>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</si>
  <si>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</si>
  <si>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</si>
  <si>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</si>
  <si>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</si>
  <si>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</si>
  <si>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</si>
  <si>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</si>
  <si>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</si>
  <si>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</si>
  <si>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</si>
  <si>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</si>
  <si>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</si>
  <si>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</si>
  <si>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</si>
  <si>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</si>
  <si>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</si>
  <si>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</si>
  <si>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</si>
  <si>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</si>
  <si>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</si>
  <si>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</si>
  <si>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</si>
  <si>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</si>
  <si>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</si>
  <si>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</si>
  <si>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</si>
  <si>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</si>
  <si>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</si>
  <si>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</si>
  <si>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</si>
  <si>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</si>
  <si>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</si>
  <si>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</si>
  <si>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</si>
  <si>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</si>
  <si>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</si>
  <si>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</si>
  <si>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</si>
  <si>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</si>
  <si>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</si>
  <si>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</si>
  <si>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</si>
  <si>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</si>
  <si>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</si>
  <si>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</si>
  <si>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</si>
  <si>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</si>
  <si>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</si>
  <si>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</si>
  <si>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</si>
  <si>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</si>
  <si>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</si>
  <si>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</si>
  <si>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</si>
  <si>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</si>
  <si>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</si>
  <si>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</si>
  <si>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</si>
  <si>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</si>
  <si>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</si>
  <si>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</si>
  <si>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</si>
  <si>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</si>
  <si>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</si>
  <si>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</si>
  <si>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</si>
  <si>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</si>
  <si>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</si>
  <si>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</si>
  <si>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</si>
  <si>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</si>
  <si>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</si>
  <si>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</si>
  <si>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</si>
  <si>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</si>
  <si>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</si>
  <si>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</si>
  <si>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</si>
  <si>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</si>
  <si>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</si>
  <si>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</si>
  <si>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</si>
  <si>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</si>
  <si>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</si>
  <si>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</si>
  <si>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</si>
  <si>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</si>
  <si>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</si>
  <si>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</si>
  <si>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</si>
  <si>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</si>
  <si>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</si>
  <si>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</si>
  <si>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</si>
  <si>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</si>
  <si>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</si>
  <si>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</si>
  <si>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</si>
  <si>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</si>
  <si>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</si>
  <si>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</si>
  <si>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</si>
  <si>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</si>
  <si>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</si>
  <si>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</si>
  <si>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</si>
  <si>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</si>
  <si>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</si>
  <si>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</si>
  <si>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</si>
  <si>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</si>
  <si>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</si>
  <si>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</si>
  <si>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</si>
  <si>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</si>
  <si>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</si>
  <si>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</si>
  <si>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</si>
  <si>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</si>
  <si>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</si>
  <si>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</si>
  <si>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</si>
  <si>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</si>
  <si>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</si>
  <si>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</si>
  <si>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</si>
  <si>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</si>
  <si>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</si>
  <si>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</si>
  <si>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</si>
  <si>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</si>
  <si>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</si>
  <si>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</si>
  <si>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</si>
  <si>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</si>
  <si>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</si>
  <si>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</si>
  <si>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</si>
  <si>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</si>
  <si>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</si>
  <si>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</si>
  <si>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</si>
  <si>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</si>
  <si>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</si>
  <si>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</si>
  <si>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</si>
  <si>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</si>
  <si>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</si>
  <si>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</si>
  <si>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</si>
  <si>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</si>
  <si>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</si>
  <si>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</si>
  <si>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</si>
  <si>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</si>
  <si>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</si>
  <si>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</si>
  <si>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</si>
  <si>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</si>
  <si>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</si>
  <si>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ngành Bảo trợ xã hội</t>
  </si>
  <si>
    <r>
      <t>BÁO CÁO TỔNG HỢP KẾT QUẢ GIẢI QUYẾT THỦ TỤC HÀNH CHÍNH
CỦA TRUNG TÂM HÀNH CHÍNH CÔNG THÀNH PHỐ CẨM PHẢ CHIA THEO CÁC LĨNH VỰC
từ ngày 15</t>
    </r>
    <r>
      <rPr>
        <b/>
        <sz val="12"/>
        <color theme="1"/>
        <rFont val="Times New Roman"/>
        <family val="1"/>
      </rPr>
      <t>/11/2019 đến 14/12/2019</t>
    </r>
  </si>
  <si>
    <t>BÁO CÁO KẾT QUẢ KHẢO SÁT, LẤY Ý KIẾN ĐÁNH GIÁ SỰ HÀI LÒNG CỦA NGƯỜI DÂN TẠI TRUNG TÂM PHỤC VỤ HÀNH CHÍNH CÔNG ....
 (Tính từ ngày 15/11/2019 đến ngày 14/12/2019)</t>
  </si>
  <si>
    <t>BÁO CÁO TỔNG HỢP KẾT QUẢ KHẢO SÁT, LẤY Ý KIẾN ĐÁNH GIÁ SỰ HÀI LÒNG CỦA NGƯỜI DÂN TẠI BỘ PHẬN 
MỘT CỬA CẤP XÃ
 (Tình từ ngày 15/11/2019 đến ngày 14/12/2019)</t>
  </si>
  <si>
    <r>
      <t>BÁO CÁO TỔNG HỢP KẾT QUẢ GIẢI QUYẾT THỦ TỤC HÀNH CHÍNH
CỦA TRUNG TÂM HÀNH CHÍNH CÔNG THÀNH PHỐ CẨM PHẢ CHIA THEO CÁC LĨNH VỰC
từ ngày 01</t>
    </r>
    <r>
      <rPr>
        <b/>
        <sz val="12"/>
        <color theme="1"/>
        <rFont val="Times New Roman"/>
        <family val="1"/>
      </rPr>
      <t>/01/2019 đến 14/12/2019</t>
    </r>
  </si>
  <si>
    <t>BÁO CÁO TỔNG HỢP LŨY KẾ KẾT QUẢ
GIẢI QUYẾT THỦ TỤC HÀNH CHÍNH CỦA TRUNG TÂM HÀNH CHÍNH CÔNG 
THÀNH PHỐ CẨM PHẢ VÀ BỘ PHẬN TIẾP NHẬN VÀ TRẢ KẾT QUẢ CẤP XÃ
Đến ngày 14/12/2019</t>
  </si>
  <si>
    <r>
      <t xml:space="preserve">BÁO CÁO TỔNG HỢP KẾT QỦA GIẢI QUYẾT THỦ TỤC HÀNH CHÍNH 
CỦA CÁC BỘ PHẬN TIẾP NHẬN VÀ TRẢ KẾT QUẢ CẤP XÃ TRÊN ĐỊA BÀN
</t>
    </r>
    <r>
      <rPr>
        <b/>
        <sz val="12"/>
        <color theme="1"/>
        <rFont val="Times New Roman"/>
        <family val="1"/>
      </rPr>
      <t>từ ngày 15/11/2019 đến 14/12/2019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</si>
</sst>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8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22" xfId="0" applyFont="1" applyFill="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0" fontId="2" fillId="0" borderId="0" xfId="0" applyNumberFormat="1" applyFont="1" applyFill="1" applyBorder="1"/>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7" zoomScaleNormal="100" workbookViewId="0">
      <selection activeCell="K28" sqref="K28:O28"/>
    </sheetView>
  </sheetViews>
  <sheetFormatPr defaultRowHeight="15" x14ac:dyDescent="0.25"/>
  <cols>
    <col min="1" max="1" width="5.140625" customWidth="1"/>
    <col min="2" max="2" width="33.140625" customWidth="1"/>
    <col min="3" max="15" width="7.42578125" customWidth="1"/>
  </cols>
  <sheetData>
    <row r="1" spans="1:17" x14ac:dyDescent="0.25">
      <c r="A1" s="235" t="s">
        <v>371</v>
      </c>
      <c r="B1" s="235"/>
      <c r="C1" s="2"/>
      <c r="D1" s="2"/>
      <c r="E1" s="2"/>
      <c r="F1" s="2"/>
      <c r="G1" s="2"/>
      <c r="H1" s="2"/>
      <c r="I1" s="2"/>
      <c r="J1" s="2"/>
      <c r="K1" s="2"/>
      <c r="M1" s="16"/>
      <c r="N1" s="16"/>
      <c r="O1" s="31" t="s">
        <v>19</v>
      </c>
    </row>
    <row r="2" spans="1:17" x14ac:dyDescent="0.25">
      <c r="A2" s="235" t="s">
        <v>372</v>
      </c>
      <c r="B2" s="235"/>
      <c r="C2" s="64"/>
      <c r="D2" s="64"/>
      <c r="E2" s="64"/>
      <c r="F2" s="64"/>
      <c r="G2" s="64"/>
      <c r="H2" s="64"/>
      <c r="I2" s="64"/>
      <c r="J2" s="64"/>
      <c r="K2" s="64"/>
      <c r="M2" s="63"/>
      <c r="N2" s="63"/>
      <c r="O2" s="63"/>
    </row>
    <row r="3" spans="1:17" ht="42" customHeight="1" x14ac:dyDescent="0.25">
      <c r="A3" s="242" t="s">
        <v>460</v>
      </c>
      <c r="B3" s="242"/>
      <c r="C3" s="242"/>
      <c r="D3" s="242"/>
      <c r="E3" s="242"/>
      <c r="F3" s="242"/>
      <c r="G3" s="242"/>
      <c r="H3" s="242"/>
      <c r="I3" s="242"/>
      <c r="J3" s="242"/>
      <c r="K3" s="242"/>
      <c r="L3" s="242"/>
      <c r="M3" s="242"/>
      <c r="N3" s="242"/>
      <c r="O3" s="242"/>
    </row>
    <row r="4" spans="1:17" ht="7.5" customHeight="1" x14ac:dyDescent="0.25">
      <c r="C4" s="243"/>
      <c r="D4" s="243"/>
      <c r="E4" s="243"/>
      <c r="F4" s="243"/>
      <c r="G4" s="243"/>
      <c r="H4" s="243"/>
      <c r="I4" s="243"/>
      <c r="J4" s="243"/>
      <c r="K4" s="243"/>
      <c r="L4" s="243"/>
      <c r="M4" s="243"/>
    </row>
    <row r="5" spans="1:17" s="1" customFormat="1" ht="32.25" customHeight="1" x14ac:dyDescent="0.2">
      <c r="A5" s="236" t="s">
        <v>15</v>
      </c>
      <c r="B5" s="236" t="s">
        <v>184</v>
      </c>
      <c r="C5" s="244" t="s">
        <v>2</v>
      </c>
      <c r="D5" s="244"/>
      <c r="E5" s="244"/>
      <c r="F5" s="244" t="s">
        <v>13</v>
      </c>
      <c r="G5" s="244"/>
      <c r="H5" s="244"/>
      <c r="I5" s="244"/>
      <c r="J5" s="244" t="s">
        <v>3</v>
      </c>
      <c r="K5" s="244"/>
      <c r="L5" s="244"/>
      <c r="M5" s="236" t="s">
        <v>11</v>
      </c>
      <c r="N5" s="236" t="s">
        <v>12</v>
      </c>
      <c r="O5" s="236" t="s">
        <v>65</v>
      </c>
    </row>
    <row r="6" spans="1:17" s="1" customFormat="1" ht="14.25" customHeight="1" x14ac:dyDescent="0.2">
      <c r="A6" s="237"/>
      <c r="B6" s="237"/>
      <c r="C6" s="244" t="s">
        <v>4</v>
      </c>
      <c r="D6" s="248" t="s">
        <v>5</v>
      </c>
      <c r="E6" s="248"/>
      <c r="F6" s="244" t="s">
        <v>4</v>
      </c>
      <c r="G6" s="245" t="s">
        <v>5</v>
      </c>
      <c r="H6" s="246"/>
      <c r="I6" s="247"/>
      <c r="J6" s="245" t="s">
        <v>5</v>
      </c>
      <c r="K6" s="246"/>
      <c r="L6" s="247"/>
      <c r="M6" s="237"/>
      <c r="N6" s="237"/>
      <c r="O6" s="237"/>
    </row>
    <row r="7" spans="1:17" s="1" customFormat="1" ht="88.5" customHeight="1" x14ac:dyDescent="0.2">
      <c r="A7" s="238"/>
      <c r="B7" s="238"/>
      <c r="C7" s="244"/>
      <c r="D7" s="82" t="s">
        <v>6</v>
      </c>
      <c r="E7" s="82" t="s">
        <v>7</v>
      </c>
      <c r="F7" s="244"/>
      <c r="G7" s="82" t="s">
        <v>14</v>
      </c>
      <c r="H7" s="82" t="s">
        <v>8</v>
      </c>
      <c r="I7" s="82" t="s">
        <v>9</v>
      </c>
      <c r="J7" s="202" t="s">
        <v>4</v>
      </c>
      <c r="K7" s="202" t="s">
        <v>10</v>
      </c>
      <c r="L7" s="202" t="s">
        <v>185</v>
      </c>
      <c r="M7" s="238"/>
      <c r="N7" s="238"/>
      <c r="O7" s="238"/>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7" ht="16.5" customHeight="1" x14ac:dyDescent="0.25">
      <c r="A9" s="44" t="s">
        <v>17</v>
      </c>
      <c r="B9" s="239" t="s">
        <v>45</v>
      </c>
      <c r="C9" s="240"/>
      <c r="D9" s="240"/>
      <c r="E9" s="240"/>
      <c r="F9" s="240"/>
      <c r="G9" s="240"/>
      <c r="H9" s="240"/>
      <c r="I9" s="240"/>
      <c r="J9" s="240"/>
      <c r="K9" s="240"/>
      <c r="L9" s="240"/>
      <c r="M9" s="240"/>
      <c r="N9" s="240"/>
      <c r="O9" s="241"/>
    </row>
    <row r="10" spans="1:17" x14ac:dyDescent="0.25">
      <c r="A10" s="4">
        <v>1</v>
      </c>
      <c r="B10" s="77" t="s">
        <v>377</v>
      </c>
      <c r="C10" s="5">
        <f t="shared" ref="C10:C23" si="0">F10+J10+M10</f>
        <v>2</v>
      </c>
      <c r="D10" s="75">
        <v>0</v>
      </c>
      <c r="E10" s="75">
        <v>2</v>
      </c>
      <c r="F10" s="5">
        <f>G10+H10+I10</f>
        <v>1</v>
      </c>
      <c r="G10" s="75">
        <v>1</v>
      </c>
      <c r="H10" s="75">
        <v>0</v>
      </c>
      <c r="I10" s="76">
        <v>0</v>
      </c>
      <c r="J10" s="5">
        <f t="shared" ref="J10:J23" si="1">K10+L10</f>
        <v>1</v>
      </c>
      <c r="K10" s="75">
        <v>1</v>
      </c>
      <c r="L10" s="76">
        <v>0</v>
      </c>
      <c r="M10" s="75">
        <v>0</v>
      </c>
      <c r="N10" s="75">
        <v>0</v>
      </c>
      <c r="O10" s="75">
        <v>2</v>
      </c>
      <c r="Q10" s="219">
        <v>1216</v>
      </c>
    </row>
    <row r="11" spans="1:17" x14ac:dyDescent="0.25">
      <c r="A11" s="4">
        <v>2</v>
      </c>
      <c r="B11" s="77" t="s">
        <v>378</v>
      </c>
      <c r="C11" s="5">
        <f t="shared" si="0"/>
        <v>3209</v>
      </c>
      <c r="D11" s="75">
        <v>1452</v>
      </c>
      <c r="E11" s="75">
        <v>1757</v>
      </c>
      <c r="F11" s="5">
        <f t="shared" ref="F11:F19" si="2">G11+H11+I11</f>
        <v>1400</v>
      </c>
      <c r="G11" s="75">
        <v>872</v>
      </c>
      <c r="H11" s="75">
        <v>528</v>
      </c>
      <c r="I11" s="76">
        <v>0</v>
      </c>
      <c r="J11" s="5">
        <f t="shared" si="1"/>
        <v>1788</v>
      </c>
      <c r="K11" s="75">
        <v>1731</v>
      </c>
      <c r="L11" s="76">
        <v>57</v>
      </c>
      <c r="M11" s="75">
        <v>21</v>
      </c>
      <c r="N11" s="75">
        <v>346</v>
      </c>
      <c r="O11" s="75">
        <v>1091</v>
      </c>
    </row>
    <row r="12" spans="1:17" x14ac:dyDescent="0.25">
      <c r="A12" s="4">
        <v>3</v>
      </c>
      <c r="B12" s="77" t="s">
        <v>379</v>
      </c>
      <c r="C12" s="5">
        <f t="shared" si="0"/>
        <v>2</v>
      </c>
      <c r="D12" s="75">
        <v>0</v>
      </c>
      <c r="E12" s="75">
        <v>2</v>
      </c>
      <c r="F12" s="5">
        <f t="shared" si="2"/>
        <v>2</v>
      </c>
      <c r="G12" s="75">
        <v>2</v>
      </c>
      <c r="H12" s="75">
        <v>0</v>
      </c>
      <c r="I12" s="76">
        <v>0</v>
      </c>
      <c r="J12" s="5">
        <f t="shared" si="1"/>
        <v>0</v>
      </c>
      <c r="K12" s="75">
        <v>0</v>
      </c>
      <c r="L12" s="76">
        <v>0</v>
      </c>
      <c r="M12" s="75">
        <v>0</v>
      </c>
      <c r="N12" s="75">
        <v>0</v>
      </c>
      <c r="O12" s="75">
        <v>2</v>
      </c>
    </row>
    <row r="13" spans="1:17" x14ac:dyDescent="0.25">
      <c r="A13" s="4">
        <v>4</v>
      </c>
      <c r="B13" s="77" t="s">
        <v>459</v>
      </c>
      <c r="C13" s="5">
        <f t="shared" si="0"/>
        <v>37</v>
      </c>
      <c r="D13" s="75">
        <v>20</v>
      </c>
      <c r="E13" s="75">
        <v>17</v>
      </c>
      <c r="F13" s="5">
        <f t="shared" si="2"/>
        <v>31</v>
      </c>
      <c r="G13" s="75">
        <v>27</v>
      </c>
      <c r="H13" s="75">
        <v>4</v>
      </c>
      <c r="I13" s="76">
        <v>0</v>
      </c>
      <c r="J13" s="5">
        <f t="shared" si="1"/>
        <v>6</v>
      </c>
      <c r="K13" s="75">
        <v>6</v>
      </c>
      <c r="L13" s="76">
        <v>0</v>
      </c>
      <c r="M13" s="75">
        <v>0</v>
      </c>
      <c r="N13" s="75">
        <v>0</v>
      </c>
      <c r="O13" s="75">
        <v>0</v>
      </c>
    </row>
    <row r="14" spans="1:17" x14ac:dyDescent="0.25">
      <c r="A14" s="4">
        <v>5</v>
      </c>
      <c r="B14" s="5" t="s">
        <v>26</v>
      </c>
      <c r="C14" s="5">
        <f t="shared" si="0"/>
        <v>1</v>
      </c>
      <c r="D14" s="75">
        <v>1</v>
      </c>
      <c r="E14" s="75">
        <v>0</v>
      </c>
      <c r="F14" s="5">
        <f t="shared" si="2"/>
        <v>1</v>
      </c>
      <c r="G14" s="75">
        <v>0</v>
      </c>
      <c r="H14" s="75">
        <v>1</v>
      </c>
      <c r="I14" s="76">
        <v>0</v>
      </c>
      <c r="J14" s="5">
        <f t="shared" si="1"/>
        <v>0</v>
      </c>
      <c r="K14" s="75">
        <v>0</v>
      </c>
      <c r="L14" s="76">
        <v>0</v>
      </c>
      <c r="M14" s="75">
        <v>0</v>
      </c>
      <c r="N14" s="75">
        <v>0</v>
      </c>
      <c r="O14" s="75">
        <v>0</v>
      </c>
    </row>
    <row r="15" spans="1:17" x14ac:dyDescent="0.25">
      <c r="A15" s="4">
        <v>6</v>
      </c>
      <c r="B15" s="5" t="s">
        <v>452</v>
      </c>
      <c r="C15" s="5">
        <f t="shared" si="0"/>
        <v>20</v>
      </c>
      <c r="D15" s="75">
        <v>7</v>
      </c>
      <c r="E15" s="75">
        <v>13</v>
      </c>
      <c r="F15" s="5">
        <f t="shared" si="2"/>
        <v>13</v>
      </c>
      <c r="G15" s="75">
        <v>12</v>
      </c>
      <c r="H15" s="75">
        <v>1</v>
      </c>
      <c r="I15" s="76">
        <v>0</v>
      </c>
      <c r="J15" s="5">
        <f t="shared" si="1"/>
        <v>7</v>
      </c>
      <c r="K15" s="75">
        <v>7</v>
      </c>
      <c r="L15" s="76">
        <v>0</v>
      </c>
      <c r="M15" s="75">
        <v>0</v>
      </c>
      <c r="N15" s="75">
        <v>0</v>
      </c>
      <c r="O15" s="75">
        <v>0</v>
      </c>
    </row>
    <row r="16" spans="1:17" x14ac:dyDescent="0.25">
      <c r="A16" s="4">
        <v>7</v>
      </c>
      <c r="B16" s="77" t="s">
        <v>24</v>
      </c>
      <c r="C16" s="5">
        <f t="shared" si="0"/>
        <v>4</v>
      </c>
      <c r="D16" s="75">
        <v>0</v>
      </c>
      <c r="E16" s="75">
        <v>4</v>
      </c>
      <c r="F16" s="5">
        <f t="shared" si="2"/>
        <v>2</v>
      </c>
      <c r="G16" s="75">
        <v>2</v>
      </c>
      <c r="H16" s="75">
        <v>0</v>
      </c>
      <c r="I16" s="76">
        <v>0</v>
      </c>
      <c r="J16" s="5">
        <f t="shared" si="1"/>
        <v>2</v>
      </c>
      <c r="K16" s="75">
        <v>2</v>
      </c>
      <c r="L16" s="76">
        <v>0</v>
      </c>
      <c r="M16" s="75">
        <v>0</v>
      </c>
      <c r="N16" s="75">
        <v>0</v>
      </c>
      <c r="O16" s="75">
        <v>2</v>
      </c>
    </row>
    <row r="17" spans="1:15" x14ac:dyDescent="0.25">
      <c r="A17" s="4">
        <v>8</v>
      </c>
      <c r="B17" s="46" t="s">
        <v>450</v>
      </c>
      <c r="C17" s="5">
        <f t="shared" si="0"/>
        <v>2</v>
      </c>
      <c r="D17" s="75">
        <v>1</v>
      </c>
      <c r="E17" s="75">
        <v>1</v>
      </c>
      <c r="F17" s="5">
        <f t="shared" si="2"/>
        <v>2</v>
      </c>
      <c r="G17" s="75">
        <v>2</v>
      </c>
      <c r="H17" s="75">
        <v>0</v>
      </c>
      <c r="I17" s="76">
        <v>0</v>
      </c>
      <c r="J17" s="5">
        <f t="shared" si="1"/>
        <v>0</v>
      </c>
      <c r="K17" s="75">
        <v>0</v>
      </c>
      <c r="L17" s="76">
        <v>0</v>
      </c>
      <c r="M17" s="75">
        <v>0</v>
      </c>
      <c r="N17" s="75">
        <v>0</v>
      </c>
      <c r="O17" s="75">
        <v>0</v>
      </c>
    </row>
    <row r="18" spans="1:15" x14ac:dyDescent="0.25">
      <c r="A18" s="4">
        <v>9</v>
      </c>
      <c r="B18" s="77" t="s">
        <v>380</v>
      </c>
      <c r="C18" s="5">
        <f t="shared" si="0"/>
        <v>72</v>
      </c>
      <c r="D18" s="75">
        <v>0</v>
      </c>
      <c r="E18" s="75">
        <v>72</v>
      </c>
      <c r="F18" s="5">
        <f t="shared" si="2"/>
        <v>71</v>
      </c>
      <c r="G18" s="75">
        <v>62</v>
      </c>
      <c r="H18" s="75">
        <v>9</v>
      </c>
      <c r="I18" s="76">
        <v>0</v>
      </c>
      <c r="J18" s="5">
        <f t="shared" si="1"/>
        <v>1</v>
      </c>
      <c r="K18" s="75">
        <v>1</v>
      </c>
      <c r="L18" s="76">
        <v>0</v>
      </c>
      <c r="M18" s="75">
        <v>0</v>
      </c>
      <c r="N18" s="75">
        <v>0</v>
      </c>
      <c r="O18" s="75">
        <v>69</v>
      </c>
    </row>
    <row r="19" spans="1:15" x14ac:dyDescent="0.25">
      <c r="A19" s="4">
        <v>10</v>
      </c>
      <c r="B19" s="46" t="s">
        <v>22</v>
      </c>
      <c r="C19" s="5">
        <f t="shared" si="0"/>
        <v>0</v>
      </c>
      <c r="D19" s="75"/>
      <c r="E19" s="75"/>
      <c r="F19" s="5">
        <f t="shared" si="2"/>
        <v>0</v>
      </c>
      <c r="G19" s="75"/>
      <c r="H19" s="75"/>
      <c r="I19" s="76"/>
      <c r="J19" s="5">
        <f t="shared" si="1"/>
        <v>0</v>
      </c>
      <c r="K19" s="75"/>
      <c r="L19" s="76"/>
      <c r="M19" s="75"/>
      <c r="N19" s="75"/>
      <c r="O19" s="75">
        <v>0</v>
      </c>
    </row>
    <row r="20" spans="1:15" x14ac:dyDescent="0.25">
      <c r="A20" s="4">
        <v>11</v>
      </c>
      <c r="B20" s="77" t="s">
        <v>28</v>
      </c>
      <c r="C20" s="5">
        <f t="shared" si="0"/>
        <v>243</v>
      </c>
      <c r="D20" s="75">
        <v>11</v>
      </c>
      <c r="E20" s="75">
        <v>232</v>
      </c>
      <c r="F20" s="5">
        <f>G20+H20+I20</f>
        <v>232</v>
      </c>
      <c r="G20" s="75">
        <v>151</v>
      </c>
      <c r="H20" s="75">
        <v>81</v>
      </c>
      <c r="I20" s="76">
        <v>0</v>
      </c>
      <c r="J20" s="5">
        <f t="shared" si="1"/>
        <v>11</v>
      </c>
      <c r="K20" s="75">
        <v>11</v>
      </c>
      <c r="L20" s="76">
        <v>0</v>
      </c>
      <c r="M20" s="75">
        <v>0</v>
      </c>
      <c r="N20" s="75">
        <v>2</v>
      </c>
      <c r="O20" s="75">
        <v>25</v>
      </c>
    </row>
    <row r="21" spans="1:15" x14ac:dyDescent="0.25">
      <c r="A21" s="4">
        <v>12</v>
      </c>
      <c r="B21" s="77" t="s">
        <v>381</v>
      </c>
      <c r="C21" s="5">
        <f t="shared" si="0"/>
        <v>5</v>
      </c>
      <c r="D21" s="75">
        <v>2</v>
      </c>
      <c r="E21" s="75">
        <v>3</v>
      </c>
      <c r="F21" s="5">
        <f>G21+H21+I21</f>
        <v>5</v>
      </c>
      <c r="G21" s="75">
        <v>4</v>
      </c>
      <c r="H21" s="75">
        <v>1</v>
      </c>
      <c r="I21" s="76">
        <v>0</v>
      </c>
      <c r="J21" s="5">
        <f t="shared" si="1"/>
        <v>0</v>
      </c>
      <c r="K21" s="75">
        <v>0</v>
      </c>
      <c r="L21" s="76">
        <v>0</v>
      </c>
      <c r="M21" s="75">
        <v>0</v>
      </c>
      <c r="N21" s="75">
        <v>2</v>
      </c>
      <c r="O21" s="75">
        <v>2</v>
      </c>
    </row>
    <row r="22" spans="1:15" x14ac:dyDescent="0.25">
      <c r="A22" s="4">
        <v>13</v>
      </c>
      <c r="B22" s="77" t="s">
        <v>29</v>
      </c>
      <c r="C22" s="5">
        <f t="shared" si="0"/>
        <v>44</v>
      </c>
      <c r="D22" s="75">
        <v>13</v>
      </c>
      <c r="E22" s="75">
        <v>31</v>
      </c>
      <c r="F22" s="5">
        <f>G22+H22+I22</f>
        <v>26</v>
      </c>
      <c r="G22" s="75">
        <v>25</v>
      </c>
      <c r="H22" s="75">
        <v>1</v>
      </c>
      <c r="I22" s="76">
        <v>0</v>
      </c>
      <c r="J22" s="5">
        <f t="shared" si="1"/>
        <v>18</v>
      </c>
      <c r="K22" s="75">
        <v>18</v>
      </c>
      <c r="L22" s="76">
        <v>0</v>
      </c>
      <c r="M22" s="75">
        <v>0</v>
      </c>
      <c r="N22" s="75">
        <v>9</v>
      </c>
      <c r="O22" s="75">
        <v>13</v>
      </c>
    </row>
    <row r="23" spans="1:15" x14ac:dyDescent="0.25">
      <c r="A23" s="4">
        <v>14</v>
      </c>
      <c r="B23" s="77" t="s">
        <v>30</v>
      </c>
      <c r="C23" s="5">
        <f t="shared" si="0"/>
        <v>14</v>
      </c>
      <c r="D23" s="75">
        <v>2</v>
      </c>
      <c r="E23" s="75">
        <v>12</v>
      </c>
      <c r="F23" s="5">
        <f>G23+H23+I23</f>
        <v>11</v>
      </c>
      <c r="G23" s="75">
        <v>10</v>
      </c>
      <c r="H23" s="75">
        <v>1</v>
      </c>
      <c r="I23" s="76">
        <v>0</v>
      </c>
      <c r="J23" s="5">
        <f t="shared" si="1"/>
        <v>3</v>
      </c>
      <c r="K23" s="75">
        <v>3</v>
      </c>
      <c r="L23" s="76">
        <v>0</v>
      </c>
      <c r="M23" s="75">
        <v>0</v>
      </c>
      <c r="N23" s="75">
        <v>1</v>
      </c>
      <c r="O23" s="75">
        <v>10</v>
      </c>
    </row>
    <row r="24" spans="1:15" x14ac:dyDescent="0.25">
      <c r="A24" s="4"/>
      <c r="B24" s="118" t="s">
        <v>406</v>
      </c>
      <c r="C24" s="8">
        <f t="shared" ref="C24:O24" si="3">SUM(C10:C23)</f>
        <v>3655</v>
      </c>
      <c r="D24" s="8">
        <f>SUM(D10:D23)</f>
        <v>1509</v>
      </c>
      <c r="E24" s="8">
        <f>SUM(E10:E23)</f>
        <v>2146</v>
      </c>
      <c r="F24" s="8">
        <f t="shared" si="3"/>
        <v>1797</v>
      </c>
      <c r="G24" s="8">
        <f>SUM(G10:G23)</f>
        <v>1170</v>
      </c>
      <c r="H24" s="8">
        <f>SUM(H10:H23)</f>
        <v>627</v>
      </c>
      <c r="I24" s="8">
        <f>SUM(I10:I23)</f>
        <v>0</v>
      </c>
      <c r="J24" s="8">
        <f t="shared" si="3"/>
        <v>1837</v>
      </c>
      <c r="K24" s="8">
        <f t="shared" si="3"/>
        <v>1780</v>
      </c>
      <c r="L24" s="8">
        <f t="shared" si="3"/>
        <v>57</v>
      </c>
      <c r="M24" s="8">
        <f t="shared" si="3"/>
        <v>21</v>
      </c>
      <c r="N24" s="8">
        <f t="shared" si="3"/>
        <v>360</v>
      </c>
      <c r="O24" s="8">
        <f t="shared" si="3"/>
        <v>1216</v>
      </c>
    </row>
    <row r="25" spans="1:15" ht="18" customHeight="1" x14ac:dyDescent="0.25">
      <c r="A25" s="44" t="s">
        <v>18</v>
      </c>
      <c r="B25" s="239" t="s">
        <v>42</v>
      </c>
      <c r="C25" s="240"/>
      <c r="D25" s="240"/>
      <c r="E25" s="240"/>
      <c r="F25" s="240"/>
      <c r="G25" s="240"/>
      <c r="H25" s="240"/>
      <c r="I25" s="240"/>
      <c r="J25" s="240"/>
      <c r="K25" s="240"/>
      <c r="L25" s="240"/>
      <c r="M25" s="240"/>
      <c r="N25" s="240"/>
      <c r="O25" s="241"/>
    </row>
    <row r="26" spans="1:15" x14ac:dyDescent="0.25">
      <c r="A26" s="6">
        <v>1</v>
      </c>
      <c r="B26" s="5" t="s">
        <v>404</v>
      </c>
      <c r="C26" s="5">
        <f>F26+J26+M26</f>
        <v>392</v>
      </c>
      <c r="D26" s="75">
        <v>68</v>
      </c>
      <c r="E26" s="75">
        <v>324</v>
      </c>
      <c r="F26" s="5">
        <f>G26+H26+I26</f>
        <v>328</v>
      </c>
      <c r="G26" s="75">
        <v>326</v>
      </c>
      <c r="H26" s="75">
        <v>2</v>
      </c>
      <c r="I26" s="76">
        <v>0</v>
      </c>
      <c r="J26" s="5">
        <f t="shared" ref="J26:J32" si="4">K26+L26</f>
        <v>64</v>
      </c>
      <c r="K26" s="75">
        <v>64</v>
      </c>
      <c r="L26" s="76">
        <v>0</v>
      </c>
      <c r="M26" s="75">
        <v>0</v>
      </c>
      <c r="N26" s="75">
        <v>0</v>
      </c>
      <c r="O26" s="75"/>
    </row>
    <row r="27" spans="1:15" x14ac:dyDescent="0.25">
      <c r="A27" s="6">
        <v>2</v>
      </c>
      <c r="B27" s="5" t="s">
        <v>403</v>
      </c>
      <c r="C27" s="5">
        <f t="shared" ref="C27:C32" si="5">F27+J27+M27</f>
        <v>0</v>
      </c>
      <c r="D27" s="75"/>
      <c r="E27" s="75"/>
      <c r="F27" s="5">
        <f t="shared" ref="F27:F32" si="6">G27+H27+I27</f>
        <v>0</v>
      </c>
      <c r="G27" s="75"/>
      <c r="H27" s="75"/>
      <c r="I27" s="76"/>
      <c r="J27" s="5">
        <f t="shared" si="4"/>
        <v>0</v>
      </c>
      <c r="K27" s="75"/>
      <c r="L27" s="76"/>
      <c r="M27" s="75"/>
      <c r="N27" s="75"/>
      <c r="O27" s="75"/>
    </row>
    <row r="28" spans="1:15" x14ac:dyDescent="0.25">
      <c r="A28" s="6">
        <v>3</v>
      </c>
      <c r="B28" s="5" t="s">
        <v>34</v>
      </c>
      <c r="C28" s="5">
        <f t="shared" si="5"/>
        <v>1708</v>
      </c>
      <c r="D28" s="75">
        <v>133</v>
      </c>
      <c r="E28" s="75">
        <v>1575</v>
      </c>
      <c r="F28" s="5">
        <f t="shared" si="6"/>
        <v>1520</v>
      </c>
      <c r="G28" s="83">
        <v>0</v>
      </c>
      <c r="H28" s="83">
        <v>1520</v>
      </c>
      <c r="I28" s="84">
        <v>0</v>
      </c>
      <c r="J28" s="5">
        <f t="shared" si="4"/>
        <v>188</v>
      </c>
      <c r="K28" s="83">
        <v>188</v>
      </c>
      <c r="L28" s="84">
        <v>0</v>
      </c>
      <c r="M28" s="83">
        <v>0</v>
      </c>
      <c r="N28" s="83">
        <v>0</v>
      </c>
      <c r="O28" s="83">
        <v>662</v>
      </c>
    </row>
    <row r="29" spans="1:15" x14ac:dyDescent="0.25">
      <c r="A29" s="6">
        <v>5</v>
      </c>
      <c r="B29" s="5" t="s">
        <v>35</v>
      </c>
      <c r="C29" s="5">
        <f t="shared" si="5"/>
        <v>106</v>
      </c>
      <c r="D29" s="75">
        <v>0</v>
      </c>
      <c r="E29" s="75">
        <v>106</v>
      </c>
      <c r="F29" s="5">
        <f>G29+H29+I29</f>
        <v>106</v>
      </c>
      <c r="G29" s="75">
        <v>106</v>
      </c>
      <c r="H29" s="75">
        <v>0</v>
      </c>
      <c r="I29" s="76">
        <v>0</v>
      </c>
      <c r="J29" s="5">
        <f t="shared" si="4"/>
        <v>0</v>
      </c>
      <c r="K29" s="75">
        <v>0</v>
      </c>
      <c r="L29" s="76">
        <v>0</v>
      </c>
      <c r="M29" s="75">
        <v>0</v>
      </c>
      <c r="N29" s="75">
        <v>0</v>
      </c>
      <c r="O29" s="75">
        <v>0</v>
      </c>
    </row>
    <row r="30" spans="1:15" x14ac:dyDescent="0.25">
      <c r="A30" s="6">
        <v>6</v>
      </c>
      <c r="B30" s="5" t="s">
        <v>36</v>
      </c>
      <c r="C30" s="5">
        <f t="shared" si="5"/>
        <v>157</v>
      </c>
      <c r="D30" s="204">
        <v>13</v>
      </c>
      <c r="E30" s="204">
        <v>144</v>
      </c>
      <c r="F30" s="5">
        <f t="shared" si="6"/>
        <v>151</v>
      </c>
      <c r="G30" s="206">
        <v>147</v>
      </c>
      <c r="H30" s="206">
        <v>4</v>
      </c>
      <c r="I30" s="205">
        <v>0</v>
      </c>
      <c r="J30" s="5">
        <f t="shared" si="4"/>
        <v>6</v>
      </c>
      <c r="K30" s="208">
        <v>6</v>
      </c>
      <c r="L30" s="207">
        <v>0</v>
      </c>
      <c r="M30" s="208">
        <v>0</v>
      </c>
      <c r="N30" s="75">
        <v>10</v>
      </c>
      <c r="O30" s="75">
        <v>0</v>
      </c>
    </row>
    <row r="31" spans="1:15" x14ac:dyDescent="0.25">
      <c r="A31" s="6">
        <v>7</v>
      </c>
      <c r="B31" s="5" t="s">
        <v>37</v>
      </c>
      <c r="C31" s="5">
        <f t="shared" si="5"/>
        <v>144</v>
      </c>
      <c r="D31" s="209">
        <v>15</v>
      </c>
      <c r="E31" s="209">
        <v>129</v>
      </c>
      <c r="F31" s="5">
        <f t="shared" si="6"/>
        <v>139</v>
      </c>
      <c r="G31" s="211">
        <v>139</v>
      </c>
      <c r="H31" s="211">
        <v>0</v>
      </c>
      <c r="I31" s="210">
        <v>0</v>
      </c>
      <c r="J31" s="5">
        <f t="shared" si="4"/>
        <v>5</v>
      </c>
      <c r="K31" s="213">
        <v>5</v>
      </c>
      <c r="L31" s="212">
        <v>0</v>
      </c>
      <c r="M31" s="213">
        <v>0</v>
      </c>
      <c r="N31" s="75">
        <v>5</v>
      </c>
      <c r="O31" s="75">
        <v>0</v>
      </c>
    </row>
    <row r="32" spans="1:15" x14ac:dyDescent="0.25">
      <c r="A32" s="6">
        <v>8</v>
      </c>
      <c r="B32" s="5" t="s">
        <v>454</v>
      </c>
      <c r="C32" s="5">
        <f t="shared" si="5"/>
        <v>1647</v>
      </c>
      <c r="D32" s="75">
        <v>564</v>
      </c>
      <c r="E32" s="75">
        <v>1083</v>
      </c>
      <c r="F32" s="5">
        <f t="shared" si="6"/>
        <v>1425</v>
      </c>
      <c r="G32" s="75">
        <v>0</v>
      </c>
      <c r="H32" s="75">
        <v>1425</v>
      </c>
      <c r="I32" s="76">
        <v>0</v>
      </c>
      <c r="J32" s="5">
        <f t="shared" si="4"/>
        <v>222</v>
      </c>
      <c r="K32" s="75">
        <v>222</v>
      </c>
      <c r="L32" s="76">
        <v>0</v>
      </c>
      <c r="M32" s="75">
        <v>0</v>
      </c>
      <c r="N32" s="75">
        <v>13</v>
      </c>
      <c r="O32" s="75">
        <v>0</v>
      </c>
    </row>
    <row r="33" spans="1:15" x14ac:dyDescent="0.25">
      <c r="A33" s="6"/>
      <c r="B33" s="8" t="s">
        <v>405</v>
      </c>
      <c r="C33" s="8">
        <f>SUM(C26:C32)</f>
        <v>4154</v>
      </c>
      <c r="D33" s="8">
        <f>SUM(D26:D32)</f>
        <v>793</v>
      </c>
      <c r="E33" s="8">
        <f>SUM(E26:E32)</f>
        <v>3361</v>
      </c>
      <c r="F33" s="8">
        <f t="shared" ref="F33:O33" si="7">SUM(F26:F32)</f>
        <v>3669</v>
      </c>
      <c r="G33" s="8">
        <f t="shared" si="7"/>
        <v>718</v>
      </c>
      <c r="H33" s="8">
        <f t="shared" si="7"/>
        <v>2951</v>
      </c>
      <c r="I33" s="8">
        <f t="shared" si="7"/>
        <v>0</v>
      </c>
      <c r="J33" s="8">
        <f t="shared" si="7"/>
        <v>485</v>
      </c>
      <c r="K33" s="8">
        <f t="shared" si="7"/>
        <v>485</v>
      </c>
      <c r="L33" s="8">
        <f t="shared" si="7"/>
        <v>0</v>
      </c>
      <c r="M33" s="8">
        <f t="shared" si="7"/>
        <v>0</v>
      </c>
      <c r="N33" s="8">
        <f t="shared" si="7"/>
        <v>28</v>
      </c>
      <c r="O33" s="8">
        <f t="shared" si="7"/>
        <v>662</v>
      </c>
    </row>
    <row r="34" spans="1:15" x14ac:dyDescent="0.25">
      <c r="A34" s="5"/>
      <c r="B34" s="45" t="s">
        <v>38</v>
      </c>
      <c r="C34" s="8">
        <f t="shared" ref="C34:O34" si="8">C33+C24</f>
        <v>7809</v>
      </c>
      <c r="D34" s="8">
        <f t="shared" si="8"/>
        <v>2302</v>
      </c>
      <c r="E34" s="8">
        <f t="shared" si="8"/>
        <v>5507</v>
      </c>
      <c r="F34" s="8">
        <f t="shared" si="8"/>
        <v>5466</v>
      </c>
      <c r="G34" s="8">
        <f t="shared" si="8"/>
        <v>1888</v>
      </c>
      <c r="H34" s="8">
        <f t="shared" si="8"/>
        <v>3578</v>
      </c>
      <c r="I34" s="8">
        <f t="shared" si="8"/>
        <v>0</v>
      </c>
      <c r="J34" s="8">
        <f t="shared" si="8"/>
        <v>2322</v>
      </c>
      <c r="K34" s="8">
        <f t="shared" si="8"/>
        <v>2265</v>
      </c>
      <c r="L34" s="8">
        <f t="shared" si="8"/>
        <v>57</v>
      </c>
      <c r="M34" s="8">
        <f t="shared" si="8"/>
        <v>21</v>
      </c>
      <c r="N34" s="8">
        <f t="shared" si="8"/>
        <v>388</v>
      </c>
      <c r="O34" s="8">
        <f t="shared" si="8"/>
        <v>1878</v>
      </c>
    </row>
    <row r="35" spans="1:15" hidden="1" x14ac:dyDescent="0.25"/>
    <row r="36" spans="1:15" ht="18.75" hidden="1" x14ac:dyDescent="0.3">
      <c r="J36" s="234" t="s">
        <v>373</v>
      </c>
      <c r="K36" s="234"/>
      <c r="L36" s="234"/>
      <c r="M36" s="234"/>
    </row>
    <row r="37" spans="1:15" hidden="1" x14ac:dyDescent="0.25"/>
    <row r="38" spans="1:15" hidden="1" x14ac:dyDescent="0.25"/>
    <row r="39" spans="1:15" hidden="1" x14ac:dyDescent="0.25"/>
    <row r="40" spans="1:15" hidden="1" x14ac:dyDescent="0.25"/>
    <row r="41" spans="1:15" hidden="1" x14ac:dyDescent="0.25"/>
    <row r="42" spans="1:15" ht="18.75" hidden="1" x14ac:dyDescent="0.3">
      <c r="J42" s="234" t="s">
        <v>398</v>
      </c>
      <c r="K42" s="234"/>
      <c r="L42" s="234"/>
      <c r="M42" s="234"/>
    </row>
    <row r="43" spans="1:15" hidden="1" x14ac:dyDescent="0.25"/>
    <row r="44" spans="1:15" hidden="1" x14ac:dyDescent="0.25"/>
    <row r="46" spans="1:15" x14ac:dyDescent="0.25">
      <c r="G46">
        <f>G34+H34</f>
        <v>5466</v>
      </c>
    </row>
    <row r="47" spans="1:15" x14ac:dyDescent="0.25">
      <c r="G47">
        <f>G46/F34*100</f>
        <v>100</v>
      </c>
    </row>
  </sheetData>
  <mergeCells count="21">
    <mergeCell ref="C6:C7"/>
    <mergeCell ref="G6:I6"/>
    <mergeCell ref="D6:E6"/>
    <mergeCell ref="F6:F7"/>
    <mergeCell ref="J6:L6"/>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 ref="M5:M7"/>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0" t="s">
        <v>71</v>
      </c>
      <c r="B3" s="320"/>
      <c r="C3" s="320"/>
      <c r="D3" s="320"/>
      <c r="E3" s="320"/>
      <c r="F3" s="320"/>
      <c r="G3" s="320"/>
    </row>
    <row r="4" spans="1:11" ht="15" customHeight="1" x14ac:dyDescent="0.25">
      <c r="A4" s="320" t="s">
        <v>120</v>
      </c>
      <c r="B4" s="320"/>
      <c r="C4" s="320"/>
      <c r="D4" s="320"/>
      <c r="E4" s="320"/>
      <c r="F4" s="320"/>
      <c r="G4" s="320"/>
      <c r="H4" s="320"/>
      <c r="I4" s="32"/>
      <c r="J4" s="32"/>
      <c r="K4" s="32"/>
    </row>
    <row r="5" spans="1:11" ht="69" customHeight="1" x14ac:dyDescent="0.25">
      <c r="A5" s="242" t="s">
        <v>112</v>
      </c>
      <c r="B5" s="242"/>
      <c r="C5" s="242"/>
      <c r="D5" s="242"/>
      <c r="E5" s="242"/>
      <c r="F5" s="242"/>
      <c r="G5" s="242"/>
      <c r="H5" s="242"/>
      <c r="I5" s="242"/>
    </row>
    <row r="7" spans="1:11" ht="36.75" customHeight="1" x14ac:dyDescent="0.25">
      <c r="A7" s="315" t="s">
        <v>15</v>
      </c>
      <c r="B7" s="315" t="s">
        <v>103</v>
      </c>
      <c r="C7" s="315" t="s">
        <v>111</v>
      </c>
      <c r="D7" s="315" t="s">
        <v>106</v>
      </c>
      <c r="E7" s="322" t="s">
        <v>110</v>
      </c>
      <c r="F7" s="323"/>
      <c r="G7" s="323"/>
      <c r="H7" s="324"/>
      <c r="I7" s="325" t="s">
        <v>58</v>
      </c>
    </row>
    <row r="8" spans="1:11" ht="91.5" customHeight="1" x14ac:dyDescent="0.25">
      <c r="A8" s="315"/>
      <c r="B8" s="315"/>
      <c r="C8" s="315"/>
      <c r="D8" s="315"/>
      <c r="E8" s="27" t="s">
        <v>107</v>
      </c>
      <c r="F8" s="27" t="s">
        <v>108</v>
      </c>
      <c r="G8" s="27" t="s">
        <v>109</v>
      </c>
      <c r="H8" s="27" t="s">
        <v>113</v>
      </c>
      <c r="I8" s="325"/>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1"/>
      <c r="C46" s="321"/>
      <c r="D46" s="321"/>
      <c r="E46" s="321"/>
      <c r="F46" s="321"/>
      <c r="G46" s="321"/>
      <c r="H46" s="321"/>
      <c r="I46" s="321"/>
    </row>
    <row r="47" spans="1:9" ht="62.25" customHeight="1" x14ac:dyDescent="0.25">
      <c r="B47" s="320" t="s">
        <v>125</v>
      </c>
      <c r="C47" s="326"/>
      <c r="D47" s="326"/>
      <c r="E47" s="326"/>
      <c r="F47" s="326"/>
      <c r="G47" s="326"/>
      <c r="H47" s="326"/>
      <c r="I47" s="326"/>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0" t="s">
        <v>71</v>
      </c>
      <c r="B3" s="320"/>
      <c r="C3" s="320"/>
      <c r="D3" s="320"/>
      <c r="E3" s="320"/>
      <c r="F3" s="320"/>
      <c r="G3" s="320"/>
      <c r="H3" s="328"/>
      <c r="I3" s="328"/>
      <c r="J3" s="2"/>
      <c r="K3" s="2"/>
      <c r="L3" s="1"/>
    </row>
    <row r="4" spans="1:15" ht="15" customHeight="1" x14ac:dyDescent="0.25">
      <c r="A4" s="320" t="s">
        <v>120</v>
      </c>
      <c r="B4" s="320"/>
      <c r="C4" s="320"/>
      <c r="D4" s="320"/>
      <c r="E4" s="320"/>
      <c r="F4" s="320"/>
      <c r="G4" s="320"/>
      <c r="H4" s="320"/>
      <c r="I4" s="320"/>
      <c r="J4" s="320"/>
      <c r="K4" s="320"/>
      <c r="L4" s="320"/>
      <c r="M4" s="320"/>
    </row>
    <row r="5" spans="1:15" ht="68.25" customHeight="1" x14ac:dyDescent="0.25">
      <c r="A5" s="242" t="s">
        <v>188</v>
      </c>
      <c r="B5" s="242"/>
      <c r="C5" s="242"/>
      <c r="D5" s="242"/>
      <c r="E5" s="242"/>
      <c r="F5" s="242"/>
      <c r="G5" s="242"/>
      <c r="H5" s="242"/>
      <c r="I5" s="242"/>
      <c r="J5" s="242"/>
      <c r="K5" s="242"/>
      <c r="L5" s="242"/>
      <c r="M5" s="242"/>
      <c r="N5" s="242"/>
      <c r="O5" s="242"/>
    </row>
    <row r="6" spans="1:15" ht="6.75" customHeight="1" x14ac:dyDescent="0.25">
      <c r="C6" s="243"/>
      <c r="D6" s="243"/>
      <c r="E6" s="243"/>
      <c r="F6" s="243"/>
      <c r="G6" s="243"/>
      <c r="H6" s="243"/>
      <c r="I6" s="243"/>
      <c r="J6" s="243"/>
      <c r="K6" s="243"/>
      <c r="L6" s="243"/>
      <c r="M6" s="243"/>
    </row>
    <row r="7" spans="1:15" s="1" customFormat="1" ht="30.75" customHeight="1" x14ac:dyDescent="0.2">
      <c r="A7" s="251" t="s">
        <v>15</v>
      </c>
      <c r="B7" s="251" t="s">
        <v>16</v>
      </c>
      <c r="C7" s="315" t="s">
        <v>2</v>
      </c>
      <c r="D7" s="315"/>
      <c r="E7" s="315"/>
      <c r="F7" s="315" t="s">
        <v>13</v>
      </c>
      <c r="G7" s="315"/>
      <c r="H7" s="315"/>
      <c r="I7" s="315"/>
      <c r="J7" s="315" t="s">
        <v>3</v>
      </c>
      <c r="K7" s="315"/>
      <c r="L7" s="315"/>
      <c r="M7" s="251" t="s">
        <v>11</v>
      </c>
      <c r="N7" s="251" t="s">
        <v>12</v>
      </c>
      <c r="O7" s="251" t="s">
        <v>65</v>
      </c>
    </row>
    <row r="8" spans="1:15" s="1" customFormat="1" ht="21.75" customHeight="1" x14ac:dyDescent="0.2">
      <c r="A8" s="252"/>
      <c r="B8" s="252"/>
      <c r="C8" s="315" t="s">
        <v>4</v>
      </c>
      <c r="D8" s="319" t="s">
        <v>5</v>
      </c>
      <c r="E8" s="319"/>
      <c r="F8" s="315" t="s">
        <v>4</v>
      </c>
      <c r="G8" s="316" t="s">
        <v>5</v>
      </c>
      <c r="H8" s="317"/>
      <c r="I8" s="318"/>
      <c r="J8" s="315" t="s">
        <v>4</v>
      </c>
      <c r="K8" s="319" t="s">
        <v>5</v>
      </c>
      <c r="L8" s="319"/>
      <c r="M8" s="252"/>
      <c r="N8" s="252"/>
      <c r="O8" s="252"/>
    </row>
    <row r="9" spans="1:15" s="1" customFormat="1" ht="114" x14ac:dyDescent="0.2">
      <c r="A9" s="253"/>
      <c r="B9" s="253"/>
      <c r="C9" s="315"/>
      <c r="D9" s="17" t="s">
        <v>6</v>
      </c>
      <c r="E9" s="17" t="s">
        <v>7</v>
      </c>
      <c r="F9" s="315"/>
      <c r="G9" s="17" t="s">
        <v>14</v>
      </c>
      <c r="H9" s="17" t="s">
        <v>8</v>
      </c>
      <c r="I9" s="17" t="s">
        <v>9</v>
      </c>
      <c r="J9" s="315"/>
      <c r="K9" s="17" t="s">
        <v>10</v>
      </c>
      <c r="L9" s="44" t="s">
        <v>185</v>
      </c>
      <c r="M9" s="253"/>
      <c r="N9" s="253"/>
      <c r="O9" s="253"/>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27" t="s">
        <v>62</v>
      </c>
      <c r="C34" s="327"/>
      <c r="D34" s="327"/>
      <c r="E34" s="327"/>
      <c r="F34" s="327"/>
      <c r="G34" s="327"/>
      <c r="H34" s="327"/>
      <c r="I34" s="327"/>
      <c r="J34" s="327"/>
      <c r="K34" s="327"/>
      <c r="L34" s="327"/>
      <c r="M34" s="327"/>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49" t="s">
        <v>127</v>
      </c>
      <c r="O1" s="249"/>
    </row>
    <row r="2" spans="1:15" x14ac:dyDescent="0.25">
      <c r="A2" s="2" t="s">
        <v>1</v>
      </c>
      <c r="B2" s="2"/>
      <c r="C2" s="2"/>
      <c r="D2" s="2"/>
      <c r="E2" s="2"/>
      <c r="F2" s="2"/>
      <c r="G2" s="2"/>
      <c r="H2" s="2"/>
      <c r="I2" s="2"/>
      <c r="J2" s="2"/>
      <c r="K2" s="2"/>
      <c r="L2" s="1"/>
    </row>
    <row r="3" spans="1:15" ht="15" customHeight="1" x14ac:dyDescent="0.25">
      <c r="A3" s="320" t="s">
        <v>71</v>
      </c>
      <c r="B3" s="320"/>
      <c r="C3" s="320"/>
      <c r="D3" s="320"/>
      <c r="E3" s="320"/>
      <c r="F3" s="320"/>
      <c r="G3" s="320"/>
      <c r="H3" s="328"/>
      <c r="I3" s="328"/>
      <c r="J3" s="2"/>
      <c r="K3" s="2"/>
      <c r="L3" s="1"/>
    </row>
    <row r="4" spans="1:15" ht="15" customHeight="1" x14ac:dyDescent="0.25">
      <c r="A4" s="320" t="s">
        <v>120</v>
      </c>
      <c r="B4" s="320"/>
      <c r="C4" s="320"/>
      <c r="D4" s="320"/>
      <c r="E4" s="320"/>
      <c r="F4" s="320"/>
      <c r="G4" s="320"/>
      <c r="H4" s="320"/>
      <c r="I4" s="320"/>
      <c r="J4" s="320"/>
      <c r="K4" s="320"/>
      <c r="L4" s="320"/>
      <c r="M4" s="320"/>
    </row>
    <row r="5" spans="1:15" ht="7.5" customHeight="1" x14ac:dyDescent="0.25">
      <c r="A5" s="2"/>
      <c r="B5" s="2"/>
      <c r="C5" s="2"/>
      <c r="D5" s="2"/>
      <c r="E5" s="2"/>
      <c r="F5" s="2"/>
      <c r="G5" s="2"/>
      <c r="H5" s="2"/>
      <c r="I5" s="2"/>
      <c r="J5" s="2"/>
      <c r="K5" s="2"/>
      <c r="L5" s="1"/>
    </row>
    <row r="6" spans="1:15" ht="60.75" customHeight="1" x14ac:dyDescent="0.25">
      <c r="A6" s="242" t="s">
        <v>206</v>
      </c>
      <c r="B6" s="242"/>
      <c r="C6" s="242"/>
      <c r="D6" s="242"/>
      <c r="E6" s="242"/>
      <c r="F6" s="242"/>
      <c r="G6" s="242"/>
      <c r="H6" s="242"/>
      <c r="I6" s="242"/>
      <c r="J6" s="242"/>
      <c r="K6" s="242"/>
      <c r="L6" s="242"/>
      <c r="M6" s="242"/>
      <c r="N6" s="242"/>
      <c r="O6" s="242"/>
    </row>
    <row r="7" spans="1:15" ht="7.5" customHeight="1" x14ac:dyDescent="0.25">
      <c r="C7" s="243"/>
      <c r="D7" s="243"/>
      <c r="E7" s="243"/>
      <c r="F7" s="243"/>
      <c r="G7" s="243"/>
      <c r="H7" s="243"/>
      <c r="I7" s="243"/>
      <c r="J7" s="243"/>
      <c r="K7" s="243"/>
      <c r="L7" s="243"/>
      <c r="M7" s="243"/>
    </row>
    <row r="8" spans="1:15" s="1" customFormat="1" ht="30.75" customHeight="1" x14ac:dyDescent="0.2">
      <c r="A8" s="251" t="s">
        <v>15</v>
      </c>
      <c r="B8" s="251" t="s">
        <v>180</v>
      </c>
      <c r="C8" s="315" t="s">
        <v>2</v>
      </c>
      <c r="D8" s="315"/>
      <c r="E8" s="315"/>
      <c r="F8" s="315" t="s">
        <v>13</v>
      </c>
      <c r="G8" s="315"/>
      <c r="H8" s="315"/>
      <c r="I8" s="315"/>
      <c r="J8" s="315" t="s">
        <v>3</v>
      </c>
      <c r="K8" s="315"/>
      <c r="L8" s="315"/>
      <c r="M8" s="251" t="s">
        <v>11</v>
      </c>
      <c r="N8" s="251" t="s">
        <v>12</v>
      </c>
      <c r="O8" s="251" t="s">
        <v>65</v>
      </c>
    </row>
    <row r="9" spans="1:15" s="1" customFormat="1" ht="21.75" customHeight="1" x14ac:dyDescent="0.2">
      <c r="A9" s="252"/>
      <c r="B9" s="252"/>
      <c r="C9" s="315" t="s">
        <v>4</v>
      </c>
      <c r="D9" s="319" t="s">
        <v>5</v>
      </c>
      <c r="E9" s="319"/>
      <c r="F9" s="315" t="s">
        <v>4</v>
      </c>
      <c r="G9" s="316" t="s">
        <v>5</v>
      </c>
      <c r="H9" s="317"/>
      <c r="I9" s="318"/>
      <c r="J9" s="315" t="s">
        <v>4</v>
      </c>
      <c r="K9" s="319" t="s">
        <v>5</v>
      </c>
      <c r="L9" s="319"/>
      <c r="M9" s="252"/>
      <c r="N9" s="252"/>
      <c r="O9" s="252"/>
    </row>
    <row r="10" spans="1:15" s="1" customFormat="1" ht="114" x14ac:dyDescent="0.2">
      <c r="A10" s="253"/>
      <c r="B10" s="253"/>
      <c r="C10" s="315"/>
      <c r="D10" s="17" t="s">
        <v>6</v>
      </c>
      <c r="E10" s="17" t="s">
        <v>7</v>
      </c>
      <c r="F10" s="315"/>
      <c r="G10" s="17" t="s">
        <v>14</v>
      </c>
      <c r="H10" s="17" t="s">
        <v>8</v>
      </c>
      <c r="I10" s="17" t="s">
        <v>9</v>
      </c>
      <c r="J10" s="315"/>
      <c r="K10" s="17" t="s">
        <v>10</v>
      </c>
      <c r="L10" s="44" t="s">
        <v>185</v>
      </c>
      <c r="M10" s="253"/>
      <c r="N10" s="253"/>
      <c r="O10" s="253"/>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7" zoomScaleNormal="100" workbookViewId="0">
      <selection activeCell="R10" sqref="R10:U10"/>
    </sheetView>
  </sheetViews>
  <sheetFormatPr defaultRowHeight="15.75" x14ac:dyDescent="0.25"/>
  <cols>
    <col min="1" max="1" width="3.28515625" style="134" bestFit="1" customWidth="1"/>
    <col min="2" max="2" width="5.42578125" style="133" customWidth="1"/>
    <col min="3" max="3" width="5.140625" style="133" customWidth="1"/>
    <col min="4" max="4" width="5" style="133" customWidth="1"/>
    <col min="5" max="36" width="4.28515625" style="133" customWidth="1"/>
    <col min="37" max="16384" width="9.140625" style="125"/>
  </cols>
  <sheetData>
    <row r="1" spans="1:36" x14ac:dyDescent="0.25">
      <c r="AH1" s="330" t="s">
        <v>430</v>
      </c>
      <c r="AI1" s="330"/>
      <c r="AJ1" s="330"/>
    </row>
    <row r="2" spans="1:36" x14ac:dyDescent="0.25">
      <c r="AH2" s="158"/>
      <c r="AI2" s="158"/>
      <c r="AJ2" s="158"/>
    </row>
    <row r="3" spans="1:36" s="126" customFormat="1" x14ac:dyDescent="0.25">
      <c r="A3" s="335" t="s">
        <v>371</v>
      </c>
      <c r="B3" s="335"/>
      <c r="C3" s="335"/>
      <c r="D3" s="335"/>
      <c r="E3" s="335"/>
      <c r="F3" s="335"/>
      <c r="G3" s="335"/>
      <c r="H3" s="335"/>
      <c r="I3" s="335"/>
      <c r="J3" s="136"/>
      <c r="K3" s="143"/>
      <c r="L3" s="143"/>
      <c r="M3" s="144"/>
      <c r="N3" s="159"/>
      <c r="O3" s="159"/>
      <c r="P3" s="159"/>
      <c r="Q3" s="144"/>
      <c r="R3" s="144"/>
      <c r="S3" s="144"/>
      <c r="T3" s="144"/>
      <c r="U3" s="133"/>
      <c r="V3" s="144"/>
      <c r="W3" s="144"/>
      <c r="X3" s="144"/>
      <c r="Y3" s="144"/>
      <c r="Z3" s="144"/>
      <c r="AA3" s="144"/>
      <c r="AB3" s="335" t="s">
        <v>408</v>
      </c>
      <c r="AC3" s="335"/>
      <c r="AD3" s="335"/>
      <c r="AE3" s="335"/>
      <c r="AF3" s="335"/>
      <c r="AG3" s="335"/>
      <c r="AH3" s="335"/>
      <c r="AI3" s="335"/>
      <c r="AJ3" s="335"/>
    </row>
    <row r="4" spans="1:36" s="126" customFormat="1" x14ac:dyDescent="0.25">
      <c r="A4" s="336" t="s">
        <v>435</v>
      </c>
      <c r="B4" s="336"/>
      <c r="C4" s="336"/>
      <c r="D4" s="336"/>
      <c r="E4" s="336"/>
      <c r="F4" s="336"/>
      <c r="G4" s="336"/>
      <c r="H4" s="336"/>
      <c r="I4" s="336"/>
      <c r="J4" s="142"/>
      <c r="K4" s="143"/>
      <c r="L4" s="143"/>
      <c r="M4" s="145"/>
      <c r="N4" s="144"/>
      <c r="O4" s="144"/>
      <c r="P4" s="144"/>
      <c r="Q4" s="144"/>
      <c r="R4" s="144"/>
      <c r="S4" s="144"/>
      <c r="T4" s="144"/>
      <c r="U4" s="144"/>
      <c r="V4" s="144"/>
      <c r="W4" s="144"/>
      <c r="X4" s="144"/>
      <c r="Y4" s="144"/>
      <c r="Z4" s="144"/>
      <c r="AA4" s="144"/>
      <c r="AB4" s="329" t="s">
        <v>409</v>
      </c>
      <c r="AC4" s="329"/>
      <c r="AD4" s="329"/>
      <c r="AE4" s="329"/>
      <c r="AF4" s="329"/>
      <c r="AG4" s="329"/>
      <c r="AH4" s="329"/>
      <c r="AI4" s="329"/>
      <c r="AJ4" s="329"/>
    </row>
    <row r="5" spans="1:36" s="126" customFormat="1" x14ac:dyDescent="0.25">
      <c r="A5" s="135"/>
      <c r="B5" s="135"/>
      <c r="C5" s="135"/>
      <c r="D5" s="135"/>
      <c r="E5" s="135"/>
      <c r="F5" s="135"/>
      <c r="G5" s="135"/>
      <c r="H5" s="135"/>
      <c r="I5" s="135"/>
      <c r="J5" s="142"/>
      <c r="K5" s="143"/>
      <c r="L5" s="143"/>
      <c r="M5" s="145"/>
      <c r="N5" s="144"/>
      <c r="O5" s="144"/>
      <c r="P5" s="144"/>
      <c r="Q5" s="144"/>
      <c r="R5" s="144"/>
      <c r="S5" s="144"/>
      <c r="T5" s="144"/>
      <c r="U5" s="144"/>
      <c r="V5" s="144"/>
      <c r="W5" s="144"/>
      <c r="X5" s="144"/>
      <c r="Y5" s="144"/>
      <c r="Z5" s="144"/>
      <c r="AA5" s="144"/>
      <c r="AB5" s="148"/>
      <c r="AC5" s="148"/>
      <c r="AD5" s="148"/>
      <c r="AE5" s="148"/>
      <c r="AF5" s="148"/>
      <c r="AG5" s="148"/>
      <c r="AH5" s="148"/>
      <c r="AI5" s="148"/>
      <c r="AJ5" s="148"/>
    </row>
    <row r="6" spans="1:36" s="126" customFormat="1" x14ac:dyDescent="0.25">
      <c r="A6" s="136"/>
      <c r="B6" s="136"/>
      <c r="C6" s="136"/>
      <c r="D6" s="136"/>
      <c r="E6" s="136"/>
      <c r="F6" s="136"/>
      <c r="G6" s="136"/>
      <c r="H6" s="136"/>
      <c r="I6" s="136"/>
      <c r="J6" s="142"/>
      <c r="K6" s="143"/>
      <c r="L6" s="143"/>
      <c r="M6" s="145"/>
      <c r="N6" s="144"/>
      <c r="O6" s="144"/>
      <c r="P6" s="144"/>
      <c r="Q6" s="144"/>
      <c r="R6" s="144"/>
      <c r="S6" s="144"/>
      <c r="T6" s="144"/>
      <c r="U6" s="144"/>
      <c r="V6" s="144"/>
      <c r="W6" s="144"/>
      <c r="X6" s="144"/>
      <c r="Y6" s="144"/>
      <c r="Z6" s="144"/>
      <c r="AA6" s="144"/>
      <c r="AB6" s="144"/>
      <c r="AC6" s="144"/>
      <c r="AD6" s="144"/>
      <c r="AE6" s="144"/>
      <c r="AF6" s="144"/>
      <c r="AG6" s="144"/>
      <c r="AH6" s="144"/>
      <c r="AI6" s="144"/>
      <c r="AJ6" s="144"/>
    </row>
    <row r="7" spans="1:36" ht="75.75" customHeight="1" x14ac:dyDescent="0.3">
      <c r="A7" s="334" t="s">
        <v>461</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row>
    <row r="8" spans="1:36"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row>
    <row r="9" spans="1:36" x14ac:dyDescent="0.25">
      <c r="A9" s="337" t="s">
        <v>410</v>
      </c>
      <c r="B9" s="337" t="s">
        <v>59</v>
      </c>
      <c r="C9" s="340" t="s">
        <v>411</v>
      </c>
      <c r="D9" s="343" t="s">
        <v>412</v>
      </c>
      <c r="E9" s="344" t="s">
        <v>153</v>
      </c>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row>
    <row r="10" spans="1:36" ht="54" customHeight="1" x14ac:dyDescent="0.25">
      <c r="A10" s="338"/>
      <c r="B10" s="338"/>
      <c r="C10" s="341"/>
      <c r="D10" s="343"/>
      <c r="E10" s="331" t="s">
        <v>129</v>
      </c>
      <c r="F10" s="331"/>
      <c r="G10" s="331"/>
      <c r="H10" s="331"/>
      <c r="I10" s="345" t="s">
        <v>431</v>
      </c>
      <c r="J10" s="346"/>
      <c r="K10" s="346"/>
      <c r="L10" s="331" t="s">
        <v>432</v>
      </c>
      <c r="M10" s="331"/>
      <c r="N10" s="331"/>
      <c r="O10" s="331"/>
      <c r="P10" s="331" t="s">
        <v>175</v>
      </c>
      <c r="Q10" s="331"/>
      <c r="R10" s="331" t="s">
        <v>130</v>
      </c>
      <c r="S10" s="331"/>
      <c r="T10" s="331"/>
      <c r="U10" s="331"/>
      <c r="V10" s="331" t="s">
        <v>433</v>
      </c>
      <c r="W10" s="331"/>
      <c r="X10" s="331"/>
      <c r="Y10" s="331" t="s">
        <v>434</v>
      </c>
      <c r="Z10" s="331"/>
      <c r="AA10" s="331"/>
      <c r="AB10" s="331"/>
      <c r="AC10" s="331" t="s">
        <v>165</v>
      </c>
      <c r="AD10" s="331"/>
      <c r="AE10" s="331"/>
      <c r="AF10" s="331"/>
      <c r="AG10" s="331" t="s">
        <v>131</v>
      </c>
      <c r="AH10" s="331"/>
      <c r="AI10" s="331"/>
      <c r="AJ10" s="331"/>
    </row>
    <row r="11" spans="1:36" ht="192.75" customHeight="1" x14ac:dyDescent="0.25">
      <c r="A11" s="339"/>
      <c r="B11" s="339"/>
      <c r="C11" s="342"/>
      <c r="D11" s="343"/>
      <c r="E11" s="180" t="s">
        <v>132</v>
      </c>
      <c r="F11" s="180" t="s">
        <v>133</v>
      </c>
      <c r="G11" s="180" t="s">
        <v>134</v>
      </c>
      <c r="H11" s="180" t="s">
        <v>135</v>
      </c>
      <c r="I11" s="180" t="s">
        <v>155</v>
      </c>
      <c r="J11" s="180" t="s">
        <v>156</v>
      </c>
      <c r="K11" s="180" t="s">
        <v>157</v>
      </c>
      <c r="L11" s="180" t="s">
        <v>150</v>
      </c>
      <c r="M11" s="180" t="s">
        <v>136</v>
      </c>
      <c r="N11" s="180" t="s">
        <v>151</v>
      </c>
      <c r="O11" s="180" t="s">
        <v>152</v>
      </c>
      <c r="P11" s="180" t="s">
        <v>159</v>
      </c>
      <c r="Q11" s="180" t="s">
        <v>160</v>
      </c>
      <c r="R11" s="180" t="s">
        <v>137</v>
      </c>
      <c r="S11" s="180" t="s">
        <v>138</v>
      </c>
      <c r="T11" s="180" t="s">
        <v>139</v>
      </c>
      <c r="U11" s="180" t="s">
        <v>140</v>
      </c>
      <c r="V11" s="180" t="s">
        <v>161</v>
      </c>
      <c r="W11" s="181" t="s">
        <v>162</v>
      </c>
      <c r="X11" s="181" t="s">
        <v>164</v>
      </c>
      <c r="Y11" s="180" t="s">
        <v>456</v>
      </c>
      <c r="Z11" s="180" t="s">
        <v>142</v>
      </c>
      <c r="AA11" s="180" t="s">
        <v>143</v>
      </c>
      <c r="AB11" s="180" t="s">
        <v>144</v>
      </c>
      <c r="AC11" s="181" t="s">
        <v>166</v>
      </c>
      <c r="AD11" s="180" t="s">
        <v>167</v>
      </c>
      <c r="AE11" s="180" t="s">
        <v>168</v>
      </c>
      <c r="AF11" s="180" t="s">
        <v>169</v>
      </c>
      <c r="AG11" s="180" t="s">
        <v>145</v>
      </c>
      <c r="AH11" s="180" t="s">
        <v>146</v>
      </c>
      <c r="AI11" s="180" t="s">
        <v>147</v>
      </c>
      <c r="AJ11" s="180" t="s">
        <v>148</v>
      </c>
    </row>
    <row r="12" spans="1:36" s="133" customFormat="1" x14ac:dyDescent="0.25">
      <c r="A12" s="157" t="s">
        <v>44</v>
      </c>
      <c r="B12" s="157" t="s">
        <v>56</v>
      </c>
      <c r="C12" s="157" t="s">
        <v>171</v>
      </c>
      <c r="D12" s="157" t="s">
        <v>422</v>
      </c>
      <c r="E12" s="214">
        <v>1</v>
      </c>
      <c r="F12" s="157">
        <v>2</v>
      </c>
      <c r="G12" s="157">
        <v>3</v>
      </c>
      <c r="H12" s="157">
        <v>4</v>
      </c>
      <c r="I12" s="214">
        <v>5</v>
      </c>
      <c r="J12" s="157">
        <v>6</v>
      </c>
      <c r="K12" s="157">
        <v>7</v>
      </c>
      <c r="L12" s="214">
        <v>8</v>
      </c>
      <c r="M12" s="157">
        <v>9</v>
      </c>
      <c r="N12" s="157">
        <v>10</v>
      </c>
      <c r="O12" s="157">
        <v>11</v>
      </c>
      <c r="P12" s="214">
        <v>12</v>
      </c>
      <c r="Q12" s="157">
        <v>13</v>
      </c>
      <c r="R12" s="214">
        <v>14</v>
      </c>
      <c r="S12" s="157">
        <v>15</v>
      </c>
      <c r="T12" s="157">
        <v>16</v>
      </c>
      <c r="U12" s="157">
        <v>17</v>
      </c>
      <c r="V12" s="214">
        <v>18</v>
      </c>
      <c r="W12" s="157">
        <v>19</v>
      </c>
      <c r="X12" s="157">
        <v>20</v>
      </c>
      <c r="Y12" s="214">
        <v>21</v>
      </c>
      <c r="Z12" s="157">
        <v>22</v>
      </c>
      <c r="AA12" s="157">
        <v>23</v>
      </c>
      <c r="AB12" s="157">
        <v>24</v>
      </c>
      <c r="AC12" s="214">
        <v>25</v>
      </c>
      <c r="AD12" s="157">
        <v>26</v>
      </c>
      <c r="AE12" s="157">
        <v>27</v>
      </c>
      <c r="AF12" s="157">
        <v>28</v>
      </c>
      <c r="AG12" s="214">
        <v>29</v>
      </c>
      <c r="AH12" s="157">
        <v>30</v>
      </c>
      <c r="AI12" s="157">
        <v>31</v>
      </c>
      <c r="AJ12" s="157">
        <v>32</v>
      </c>
    </row>
    <row r="13" spans="1:36" ht="29.25" customHeight="1" x14ac:dyDescent="0.25">
      <c r="A13" s="161"/>
      <c r="B13" s="164" t="s">
        <v>170</v>
      </c>
      <c r="C13" s="172">
        <f>'Bieu 1A'!C34</f>
        <v>7809</v>
      </c>
      <c r="D13" s="162">
        <v>475</v>
      </c>
      <c r="E13" s="162">
        <v>450</v>
      </c>
      <c r="F13" s="162">
        <v>25</v>
      </c>
      <c r="G13" s="162">
        <v>0</v>
      </c>
      <c r="H13" s="151">
        <v>0</v>
      </c>
      <c r="I13" s="162">
        <v>475</v>
      </c>
      <c r="J13" s="162">
        <v>0</v>
      </c>
      <c r="K13" s="151">
        <v>0</v>
      </c>
      <c r="L13" s="162">
        <v>460</v>
      </c>
      <c r="M13" s="162">
        <v>15</v>
      </c>
      <c r="N13" s="162">
        <v>0</v>
      </c>
      <c r="O13" s="151">
        <v>0</v>
      </c>
      <c r="P13" s="162">
        <v>475</v>
      </c>
      <c r="Q13" s="162">
        <v>0</v>
      </c>
      <c r="R13" s="162">
        <v>370</v>
      </c>
      <c r="S13" s="162">
        <v>105</v>
      </c>
      <c r="T13" s="151">
        <v>0</v>
      </c>
      <c r="U13" s="151">
        <v>0</v>
      </c>
      <c r="V13" s="162">
        <v>475</v>
      </c>
      <c r="W13" s="162">
        <v>0</v>
      </c>
      <c r="X13" s="151">
        <v>0</v>
      </c>
      <c r="Y13" s="162">
        <v>475</v>
      </c>
      <c r="Z13" s="162">
        <v>0</v>
      </c>
      <c r="AA13" s="151">
        <v>0</v>
      </c>
      <c r="AB13" s="151">
        <v>0</v>
      </c>
      <c r="AC13" s="162">
        <v>475</v>
      </c>
      <c r="AD13" s="162">
        <v>0</v>
      </c>
      <c r="AE13" s="162">
        <v>0</v>
      </c>
      <c r="AF13" s="162">
        <v>0</v>
      </c>
      <c r="AG13" s="162">
        <v>455</v>
      </c>
      <c r="AH13" s="162">
        <v>20</v>
      </c>
      <c r="AI13" s="162">
        <v>0</v>
      </c>
      <c r="AJ13" s="151">
        <v>0</v>
      </c>
    </row>
    <row r="14" spans="1:36" ht="24.75" customHeight="1" x14ac:dyDescent="0.25">
      <c r="A14" s="161"/>
      <c r="B14" s="164" t="s">
        <v>425</v>
      </c>
      <c r="C14" s="332">
        <f>D13/$C$13*100</f>
        <v>6.0827250608272507</v>
      </c>
      <c r="D14" s="333"/>
      <c r="E14" s="163">
        <f t="shared" ref="E14:AE14" si="0">E13/$D$13*100</f>
        <v>94.73684210526315</v>
      </c>
      <c r="F14" s="163">
        <f t="shared" si="0"/>
        <v>5.2631578947368416</v>
      </c>
      <c r="G14" s="163">
        <f t="shared" si="0"/>
        <v>0</v>
      </c>
      <c r="H14" s="152">
        <f t="shared" si="0"/>
        <v>0</v>
      </c>
      <c r="I14" s="163">
        <f t="shared" si="0"/>
        <v>100</v>
      </c>
      <c r="J14" s="163">
        <f t="shared" si="0"/>
        <v>0</v>
      </c>
      <c r="K14" s="152">
        <f t="shared" si="0"/>
        <v>0</v>
      </c>
      <c r="L14" s="163">
        <f t="shared" si="0"/>
        <v>96.84210526315789</v>
      </c>
      <c r="M14" s="163">
        <f t="shared" si="0"/>
        <v>3.1578947368421053</v>
      </c>
      <c r="N14" s="163">
        <f t="shared" si="0"/>
        <v>0</v>
      </c>
      <c r="O14" s="152">
        <f t="shared" si="0"/>
        <v>0</v>
      </c>
      <c r="P14" s="163">
        <f t="shared" si="0"/>
        <v>100</v>
      </c>
      <c r="Q14" s="163">
        <f t="shared" si="0"/>
        <v>0</v>
      </c>
      <c r="R14" s="163">
        <f t="shared" si="0"/>
        <v>77.89473684210526</v>
      </c>
      <c r="S14" s="163">
        <f t="shared" si="0"/>
        <v>22.105263157894736</v>
      </c>
      <c r="T14" s="152">
        <f t="shared" si="0"/>
        <v>0</v>
      </c>
      <c r="U14" s="152">
        <f t="shared" si="0"/>
        <v>0</v>
      </c>
      <c r="V14" s="163">
        <f t="shared" si="0"/>
        <v>100</v>
      </c>
      <c r="W14" s="163">
        <f t="shared" si="0"/>
        <v>0</v>
      </c>
      <c r="X14" s="152">
        <f t="shared" si="0"/>
        <v>0</v>
      </c>
      <c r="Y14" s="163">
        <f t="shared" si="0"/>
        <v>100</v>
      </c>
      <c r="Z14" s="163">
        <f t="shared" si="0"/>
        <v>0</v>
      </c>
      <c r="AA14" s="152">
        <f t="shared" si="0"/>
        <v>0</v>
      </c>
      <c r="AB14" s="152">
        <f t="shared" si="0"/>
        <v>0</v>
      </c>
      <c r="AC14" s="163">
        <f t="shared" si="0"/>
        <v>100</v>
      </c>
      <c r="AD14" s="163">
        <f t="shared" si="0"/>
        <v>0</v>
      </c>
      <c r="AE14" s="163">
        <f t="shared" si="0"/>
        <v>0</v>
      </c>
      <c r="AF14" s="163">
        <f>AF13/$D$13*100</f>
        <v>0</v>
      </c>
      <c r="AG14" s="163">
        <f>AG13/$D$13*100</f>
        <v>95.78947368421052</v>
      </c>
      <c r="AH14" s="163">
        <f>AH13/$D$13*100</f>
        <v>4.2105263157894735</v>
      </c>
      <c r="AI14" s="163">
        <f>AI13/$D$13*100</f>
        <v>0</v>
      </c>
      <c r="AJ14" s="152">
        <f>AJ13/$D$13*100</f>
        <v>0</v>
      </c>
    </row>
    <row r="16" spans="1:36" x14ac:dyDescent="0.25">
      <c r="A16" s="133"/>
      <c r="AC16" s="329"/>
      <c r="AD16" s="329"/>
      <c r="AE16" s="329"/>
      <c r="AF16" s="329"/>
      <c r="AG16" s="329"/>
      <c r="AH16" s="329"/>
      <c r="AI16" s="329"/>
    </row>
    <row r="17" spans="1:35" x14ac:dyDescent="0.25">
      <c r="A17" s="133"/>
      <c r="AC17" s="330"/>
      <c r="AD17" s="330"/>
      <c r="AE17" s="330"/>
      <c r="AF17" s="330"/>
      <c r="AG17" s="330"/>
      <c r="AH17" s="330"/>
      <c r="AI17" s="330"/>
    </row>
    <row r="22" spans="1:35" x14ac:dyDescent="0.25">
      <c r="AE22" s="329"/>
      <c r="AF22" s="329"/>
      <c r="AG22" s="329"/>
    </row>
  </sheetData>
  <mergeCells count="24">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workbookViewId="0">
      <selection activeCell="K10" sqref="K10"/>
    </sheetView>
  </sheetViews>
  <sheetFormatPr defaultRowHeight="15.75" x14ac:dyDescent="0.25"/>
  <cols>
    <col min="1" max="1" width="4.140625" style="134" customWidth="1"/>
    <col min="2" max="2" width="21.140625" style="125" bestFit="1" customWidth="1"/>
    <col min="3" max="3" width="6.5703125" style="141" customWidth="1"/>
    <col min="4" max="4" width="6" style="133" customWidth="1"/>
    <col min="5" max="21" width="5" style="133" customWidth="1"/>
    <col min="22" max="22" width="5.140625" style="133" customWidth="1"/>
    <col min="23" max="24" width="5" style="133" customWidth="1"/>
    <col min="25" max="16384" width="9.140625" style="125"/>
  </cols>
  <sheetData>
    <row r="1" spans="1:24" x14ac:dyDescent="0.25">
      <c r="V1" s="330" t="s">
        <v>407</v>
      </c>
      <c r="W1" s="330"/>
      <c r="X1" s="330"/>
    </row>
    <row r="3" spans="1:24" s="126" customFormat="1" x14ac:dyDescent="0.25">
      <c r="A3" s="365" t="s">
        <v>371</v>
      </c>
      <c r="B3" s="365"/>
      <c r="C3" s="365"/>
      <c r="D3" s="365"/>
      <c r="E3" s="365"/>
      <c r="F3" s="365"/>
      <c r="G3" s="142"/>
      <c r="H3" s="142"/>
      <c r="I3" s="142"/>
      <c r="J3" s="136"/>
      <c r="K3" s="143"/>
      <c r="L3" s="143"/>
      <c r="M3" s="144"/>
      <c r="N3" s="335" t="s">
        <v>408</v>
      </c>
      <c r="O3" s="335"/>
      <c r="P3" s="335"/>
      <c r="Q3" s="335"/>
      <c r="R3" s="335"/>
      <c r="S3" s="335"/>
      <c r="T3" s="335"/>
      <c r="U3" s="335"/>
      <c r="V3" s="335"/>
      <c r="W3" s="335"/>
      <c r="X3" s="335"/>
    </row>
    <row r="4" spans="1:24" s="126" customFormat="1" x14ac:dyDescent="0.25">
      <c r="A4" s="366" t="s">
        <v>426</v>
      </c>
      <c r="B4" s="366"/>
      <c r="C4" s="366"/>
      <c r="D4" s="366"/>
      <c r="E4" s="366"/>
      <c r="F4" s="366"/>
      <c r="G4" s="142"/>
      <c r="H4" s="142"/>
      <c r="I4" s="142"/>
      <c r="J4" s="142"/>
      <c r="K4" s="143"/>
      <c r="L4" s="143"/>
      <c r="M4" s="145"/>
      <c r="N4" s="144"/>
      <c r="O4" s="144"/>
      <c r="P4" s="144"/>
      <c r="Q4" s="146" t="s">
        <v>409</v>
      </c>
      <c r="R4" s="146"/>
      <c r="S4" s="146"/>
      <c r="T4" s="146"/>
      <c r="U4" s="146"/>
      <c r="V4" s="146"/>
      <c r="W4" s="146"/>
      <c r="X4" s="146"/>
    </row>
    <row r="5" spans="1:24" s="126" customFormat="1" x14ac:dyDescent="0.25">
      <c r="A5" s="135"/>
      <c r="B5" s="127"/>
      <c r="C5" s="147"/>
      <c r="D5" s="135"/>
      <c r="E5" s="135"/>
      <c r="F5" s="135"/>
      <c r="G5" s="142"/>
      <c r="H5" s="142"/>
      <c r="I5" s="142"/>
      <c r="J5" s="142"/>
      <c r="K5" s="143"/>
      <c r="L5" s="143"/>
      <c r="M5" s="145"/>
      <c r="N5" s="144"/>
      <c r="O5" s="144"/>
      <c r="P5" s="144"/>
      <c r="Q5" s="148"/>
      <c r="R5" s="148"/>
      <c r="S5" s="148"/>
      <c r="T5" s="148"/>
      <c r="U5" s="148"/>
      <c r="V5" s="148"/>
      <c r="W5" s="148"/>
      <c r="X5" s="148"/>
    </row>
    <row r="6" spans="1:24" ht="57" customHeight="1" x14ac:dyDescent="0.25">
      <c r="A6" s="367" t="s">
        <v>462</v>
      </c>
      <c r="B6" s="367"/>
      <c r="C6" s="367"/>
      <c r="D6" s="367"/>
      <c r="E6" s="367"/>
      <c r="F6" s="367"/>
      <c r="G6" s="367"/>
      <c r="H6" s="367"/>
      <c r="I6" s="367"/>
      <c r="J6" s="367"/>
      <c r="K6" s="367"/>
      <c r="L6" s="367"/>
      <c r="M6" s="367"/>
      <c r="N6" s="367"/>
      <c r="O6" s="367"/>
      <c r="P6" s="367"/>
      <c r="Q6" s="367"/>
      <c r="R6" s="367"/>
      <c r="S6" s="367"/>
      <c r="T6" s="367"/>
      <c r="U6" s="367"/>
      <c r="V6" s="367"/>
      <c r="W6" s="367"/>
      <c r="X6" s="367"/>
    </row>
    <row r="7" spans="1:24" ht="12" customHeight="1" x14ac:dyDescent="0.25">
      <c r="A7" s="137"/>
      <c r="B7" s="128"/>
      <c r="C7" s="149"/>
      <c r="D7" s="137"/>
      <c r="E7" s="137"/>
      <c r="F7" s="137"/>
      <c r="G7" s="137"/>
      <c r="H7" s="137"/>
      <c r="I7" s="137"/>
      <c r="J7" s="137"/>
      <c r="K7" s="137"/>
      <c r="L7" s="137"/>
      <c r="M7" s="137"/>
      <c r="N7" s="137"/>
      <c r="O7" s="137"/>
      <c r="P7" s="137"/>
      <c r="Q7" s="137"/>
      <c r="R7" s="137"/>
      <c r="S7" s="137"/>
      <c r="T7" s="137"/>
      <c r="U7" s="137"/>
      <c r="V7" s="137"/>
      <c r="W7" s="137"/>
      <c r="X7" s="137"/>
    </row>
    <row r="8" spans="1:24" ht="15.75" customHeight="1" x14ac:dyDescent="0.25">
      <c r="A8" s="368" t="s">
        <v>410</v>
      </c>
      <c r="B8" s="369" t="s">
        <v>59</v>
      </c>
      <c r="C8" s="372" t="s">
        <v>411</v>
      </c>
      <c r="D8" s="368" t="s">
        <v>412</v>
      </c>
      <c r="E8" s="375" t="s">
        <v>153</v>
      </c>
      <c r="F8" s="375"/>
      <c r="G8" s="375"/>
      <c r="H8" s="375"/>
      <c r="I8" s="375"/>
      <c r="J8" s="375"/>
      <c r="K8" s="375"/>
      <c r="L8" s="375"/>
      <c r="M8" s="375"/>
      <c r="N8" s="375"/>
      <c r="O8" s="375"/>
      <c r="P8" s="375"/>
      <c r="Q8" s="375"/>
      <c r="R8" s="375"/>
      <c r="S8" s="375"/>
      <c r="T8" s="375"/>
      <c r="U8" s="375"/>
      <c r="V8" s="375"/>
      <c r="W8" s="375"/>
      <c r="X8" s="375"/>
    </row>
    <row r="9" spans="1:24" ht="18" customHeight="1" x14ac:dyDescent="0.25">
      <c r="A9" s="368"/>
      <c r="B9" s="370"/>
      <c r="C9" s="373"/>
      <c r="D9" s="368"/>
      <c r="E9" s="368" t="s">
        <v>413</v>
      </c>
      <c r="F9" s="368"/>
      <c r="G9" s="368"/>
      <c r="H9" s="368"/>
      <c r="I9" s="368" t="s">
        <v>414</v>
      </c>
      <c r="J9" s="368"/>
      <c r="K9" s="368"/>
      <c r="L9" s="368"/>
      <c r="M9" s="368" t="s">
        <v>130</v>
      </c>
      <c r="N9" s="368"/>
      <c r="O9" s="368"/>
      <c r="P9" s="368"/>
      <c r="Q9" s="368" t="s">
        <v>415</v>
      </c>
      <c r="R9" s="368"/>
      <c r="S9" s="368"/>
      <c r="T9" s="368"/>
      <c r="U9" s="368" t="s">
        <v>416</v>
      </c>
      <c r="V9" s="368"/>
      <c r="W9" s="368"/>
      <c r="X9" s="368"/>
    </row>
    <row r="10" spans="1:24" ht="127.5" customHeight="1" x14ac:dyDescent="0.25">
      <c r="A10" s="368"/>
      <c r="B10" s="371"/>
      <c r="C10" s="374"/>
      <c r="D10" s="368"/>
      <c r="E10" s="150" t="s">
        <v>132</v>
      </c>
      <c r="F10" s="150" t="s">
        <v>417</v>
      </c>
      <c r="G10" s="150" t="s">
        <v>134</v>
      </c>
      <c r="H10" s="150" t="s">
        <v>135</v>
      </c>
      <c r="I10" s="150" t="s">
        <v>150</v>
      </c>
      <c r="J10" s="150" t="s">
        <v>136</v>
      </c>
      <c r="K10" s="150" t="s">
        <v>418</v>
      </c>
      <c r="L10" s="150" t="s">
        <v>152</v>
      </c>
      <c r="M10" s="150" t="s">
        <v>137</v>
      </c>
      <c r="N10" s="150" t="s">
        <v>138</v>
      </c>
      <c r="O10" s="150" t="s">
        <v>419</v>
      </c>
      <c r="P10" s="150" t="s">
        <v>420</v>
      </c>
      <c r="Q10" s="150" t="s">
        <v>178</v>
      </c>
      <c r="R10" s="150" t="s">
        <v>179</v>
      </c>
      <c r="S10" s="150" t="s">
        <v>143</v>
      </c>
      <c r="T10" s="150" t="s">
        <v>144</v>
      </c>
      <c r="U10" s="150" t="s">
        <v>145</v>
      </c>
      <c r="V10" s="150" t="s">
        <v>146</v>
      </c>
      <c r="W10" s="150" t="s">
        <v>421</v>
      </c>
      <c r="X10" s="150" t="s">
        <v>148</v>
      </c>
    </row>
    <row r="11" spans="1:24" s="133" customFormat="1" x14ac:dyDescent="0.25">
      <c r="A11" s="132" t="s">
        <v>44</v>
      </c>
      <c r="B11" s="132" t="s">
        <v>56</v>
      </c>
      <c r="C11" s="132" t="s">
        <v>171</v>
      </c>
      <c r="D11" s="132" t="s">
        <v>422</v>
      </c>
      <c r="E11" s="132">
        <v>1</v>
      </c>
      <c r="F11" s="132">
        <v>2</v>
      </c>
      <c r="G11" s="132">
        <v>3</v>
      </c>
      <c r="H11" s="132">
        <v>4</v>
      </c>
      <c r="I11" s="132">
        <v>5</v>
      </c>
      <c r="J11" s="132">
        <v>6</v>
      </c>
      <c r="K11" s="132">
        <v>7</v>
      </c>
      <c r="L11" s="132">
        <v>8</v>
      </c>
      <c r="M11" s="132">
        <v>9</v>
      </c>
      <c r="N11" s="132">
        <v>10</v>
      </c>
      <c r="O11" s="132">
        <v>11</v>
      </c>
      <c r="P11" s="132">
        <v>12</v>
      </c>
      <c r="Q11" s="132">
        <v>13</v>
      </c>
      <c r="R11" s="132">
        <v>14</v>
      </c>
      <c r="S11" s="132">
        <v>15</v>
      </c>
      <c r="T11" s="132">
        <v>16</v>
      </c>
      <c r="U11" s="132">
        <v>17</v>
      </c>
      <c r="V11" s="132">
        <v>18</v>
      </c>
      <c r="W11" s="132">
        <v>19</v>
      </c>
      <c r="X11" s="132">
        <v>20</v>
      </c>
    </row>
    <row r="12" spans="1:24" x14ac:dyDescent="0.25">
      <c r="A12" s="138">
        <v>1</v>
      </c>
      <c r="B12" s="129" t="s">
        <v>427</v>
      </c>
      <c r="C12" s="357"/>
      <c r="D12" s="358"/>
      <c r="E12" s="358"/>
      <c r="F12" s="358"/>
      <c r="G12" s="358"/>
      <c r="H12" s="358"/>
      <c r="I12" s="358"/>
      <c r="J12" s="358"/>
      <c r="K12" s="358"/>
      <c r="L12" s="358"/>
      <c r="M12" s="358"/>
      <c r="N12" s="358"/>
      <c r="O12" s="358"/>
      <c r="P12" s="358"/>
      <c r="Q12" s="358"/>
      <c r="R12" s="358"/>
      <c r="S12" s="358"/>
      <c r="T12" s="358"/>
      <c r="U12" s="358"/>
      <c r="V12" s="358"/>
      <c r="W12" s="358"/>
      <c r="X12" s="359"/>
    </row>
    <row r="13" spans="1:24" x14ac:dyDescent="0.25">
      <c r="A13" s="139"/>
      <c r="B13" s="130" t="s">
        <v>170</v>
      </c>
      <c r="C13" s="182">
        <f>'Bieu 1B'!C21</f>
        <v>320</v>
      </c>
      <c r="D13" s="183">
        <v>45</v>
      </c>
      <c r="E13" s="184">
        <v>38</v>
      </c>
      <c r="F13" s="185">
        <v>7</v>
      </c>
      <c r="G13" s="185">
        <v>0</v>
      </c>
      <c r="H13" s="185">
        <v>0</v>
      </c>
      <c r="I13" s="184">
        <v>45</v>
      </c>
      <c r="J13" s="185">
        <v>0</v>
      </c>
      <c r="K13" s="185">
        <v>0</v>
      </c>
      <c r="L13" s="185">
        <v>0</v>
      </c>
      <c r="M13" s="186">
        <v>37</v>
      </c>
      <c r="N13" s="187">
        <v>8</v>
      </c>
      <c r="O13" s="185">
        <v>0</v>
      </c>
      <c r="P13" s="185">
        <v>0</v>
      </c>
      <c r="Q13" s="184">
        <v>35</v>
      </c>
      <c r="R13" s="185">
        <v>10</v>
      </c>
      <c r="S13" s="185">
        <v>0</v>
      </c>
      <c r="T13" s="185">
        <v>0</v>
      </c>
      <c r="U13" s="184">
        <v>37</v>
      </c>
      <c r="V13" s="188">
        <v>8</v>
      </c>
      <c r="W13" s="185">
        <v>0</v>
      </c>
      <c r="X13" s="185">
        <v>0</v>
      </c>
    </row>
    <row r="14" spans="1:24" x14ac:dyDescent="0.25">
      <c r="A14" s="138"/>
      <c r="B14" s="130" t="s">
        <v>423</v>
      </c>
      <c r="C14" s="347">
        <f>D13/C13*100</f>
        <v>14.0625</v>
      </c>
      <c r="D14" s="348"/>
      <c r="E14" s="189">
        <f t="shared" ref="E14:V14" si="0">E13/$D$13*100</f>
        <v>84.444444444444443</v>
      </c>
      <c r="F14" s="190">
        <f t="shared" si="0"/>
        <v>15.555555555555555</v>
      </c>
      <c r="G14" s="190">
        <f t="shared" si="0"/>
        <v>0</v>
      </c>
      <c r="H14" s="190">
        <f t="shared" si="0"/>
        <v>0</v>
      </c>
      <c r="I14" s="189">
        <f t="shared" si="0"/>
        <v>100</v>
      </c>
      <c r="J14" s="190">
        <f t="shared" si="0"/>
        <v>0</v>
      </c>
      <c r="K14" s="190">
        <f t="shared" si="0"/>
        <v>0</v>
      </c>
      <c r="L14" s="190">
        <f t="shared" si="0"/>
        <v>0</v>
      </c>
      <c r="M14" s="191">
        <f t="shared" si="0"/>
        <v>82.222222222222214</v>
      </c>
      <c r="N14" s="192">
        <f t="shared" si="0"/>
        <v>17.777777777777779</v>
      </c>
      <c r="O14" s="190">
        <f t="shared" si="0"/>
        <v>0</v>
      </c>
      <c r="P14" s="190">
        <f t="shared" si="0"/>
        <v>0</v>
      </c>
      <c r="Q14" s="189">
        <f t="shared" si="0"/>
        <v>77.777777777777786</v>
      </c>
      <c r="R14" s="190">
        <f t="shared" si="0"/>
        <v>22.222222222222221</v>
      </c>
      <c r="S14" s="190">
        <f t="shared" si="0"/>
        <v>0</v>
      </c>
      <c r="T14" s="190">
        <f t="shared" si="0"/>
        <v>0</v>
      </c>
      <c r="U14" s="189">
        <f t="shared" si="0"/>
        <v>82.222222222222214</v>
      </c>
      <c r="V14" s="192">
        <f t="shared" si="0"/>
        <v>17.777777777777779</v>
      </c>
      <c r="W14" s="190">
        <f>W13/$D$13*100</f>
        <v>0</v>
      </c>
      <c r="X14" s="190">
        <f>X13/$D$13*100</f>
        <v>0</v>
      </c>
    </row>
    <row r="15" spans="1:24" x14ac:dyDescent="0.25">
      <c r="A15" s="138">
        <v>2</v>
      </c>
      <c r="B15" s="129" t="s">
        <v>428</v>
      </c>
      <c r="C15" s="354"/>
      <c r="D15" s="355"/>
      <c r="E15" s="355"/>
      <c r="F15" s="355"/>
      <c r="G15" s="355"/>
      <c r="H15" s="355"/>
      <c r="I15" s="355"/>
      <c r="J15" s="355"/>
      <c r="K15" s="355"/>
      <c r="L15" s="355"/>
      <c r="M15" s="355"/>
      <c r="N15" s="355"/>
      <c r="O15" s="355"/>
      <c r="P15" s="355"/>
      <c r="Q15" s="355"/>
      <c r="R15" s="355"/>
      <c r="S15" s="355"/>
      <c r="T15" s="355"/>
      <c r="U15" s="355"/>
      <c r="V15" s="355"/>
      <c r="W15" s="355"/>
      <c r="X15" s="356"/>
    </row>
    <row r="16" spans="1:24" x14ac:dyDescent="0.25">
      <c r="A16" s="139"/>
      <c r="B16" s="130" t="s">
        <v>170</v>
      </c>
      <c r="C16" s="182">
        <f>'Bieu 1B'!C14</f>
        <v>186</v>
      </c>
      <c r="D16" s="179">
        <v>20</v>
      </c>
      <c r="E16" s="173">
        <v>19</v>
      </c>
      <c r="F16" s="173">
        <v>1</v>
      </c>
      <c r="G16" s="173">
        <v>0</v>
      </c>
      <c r="H16" s="173">
        <v>0</v>
      </c>
      <c r="I16" s="173">
        <v>20</v>
      </c>
      <c r="J16" s="173">
        <v>0</v>
      </c>
      <c r="K16" s="173">
        <v>0</v>
      </c>
      <c r="L16" s="173">
        <v>0</v>
      </c>
      <c r="M16" s="189">
        <v>18</v>
      </c>
      <c r="N16" s="173">
        <v>2</v>
      </c>
      <c r="O16" s="173">
        <v>0</v>
      </c>
      <c r="P16" s="173">
        <v>0</v>
      </c>
      <c r="Q16" s="173">
        <v>20</v>
      </c>
      <c r="R16" s="173">
        <v>0</v>
      </c>
      <c r="S16" s="173">
        <v>0</v>
      </c>
      <c r="T16" s="173">
        <v>0</v>
      </c>
      <c r="U16" s="173">
        <v>20</v>
      </c>
      <c r="V16" s="173">
        <v>0</v>
      </c>
      <c r="W16" s="190">
        <v>0</v>
      </c>
      <c r="X16" s="190">
        <v>0</v>
      </c>
    </row>
    <row r="17" spans="1:24" x14ac:dyDescent="0.25">
      <c r="A17" s="138"/>
      <c r="B17" s="130" t="s">
        <v>423</v>
      </c>
      <c r="C17" s="347">
        <f>D16/$C$16*100</f>
        <v>10.75268817204301</v>
      </c>
      <c r="D17" s="348"/>
      <c r="E17" s="189">
        <f>E16/$D$16*100</f>
        <v>95</v>
      </c>
      <c r="F17" s="192">
        <f>F16/$D$16*100</f>
        <v>5</v>
      </c>
      <c r="G17" s="192">
        <f>G16/$D$16*100</f>
        <v>0</v>
      </c>
      <c r="H17" s="192">
        <f>H16/$D$16*100</f>
        <v>0</v>
      </c>
      <c r="I17" s="189">
        <f>I16/$D$16*100</f>
        <v>100</v>
      </c>
      <c r="J17" s="190">
        <f>$J$16/D16*100</f>
        <v>0</v>
      </c>
      <c r="K17" s="193">
        <f>$K$16/D16*100</f>
        <v>0</v>
      </c>
      <c r="L17" s="193">
        <f t="shared" ref="L17:X17" si="1">L16/$D$16*100</f>
        <v>0</v>
      </c>
      <c r="M17" s="189">
        <f t="shared" si="1"/>
        <v>90</v>
      </c>
      <c r="N17" s="192">
        <f t="shared" si="1"/>
        <v>10</v>
      </c>
      <c r="O17" s="193">
        <f t="shared" si="1"/>
        <v>0</v>
      </c>
      <c r="P17" s="193">
        <f t="shared" si="1"/>
        <v>0</v>
      </c>
      <c r="Q17" s="189">
        <f t="shared" si="1"/>
        <v>100</v>
      </c>
      <c r="R17" s="190">
        <f t="shared" si="1"/>
        <v>0</v>
      </c>
      <c r="S17" s="190">
        <f t="shared" si="1"/>
        <v>0</v>
      </c>
      <c r="T17" s="190">
        <f t="shared" si="1"/>
        <v>0</v>
      </c>
      <c r="U17" s="189">
        <f t="shared" si="1"/>
        <v>100</v>
      </c>
      <c r="V17" s="190">
        <f t="shared" si="1"/>
        <v>0</v>
      </c>
      <c r="W17" s="190">
        <f t="shared" si="1"/>
        <v>0</v>
      </c>
      <c r="X17" s="193">
        <f t="shared" si="1"/>
        <v>0</v>
      </c>
    </row>
    <row r="18" spans="1:24" x14ac:dyDescent="0.25">
      <c r="A18" s="165">
        <v>3</v>
      </c>
      <c r="B18" s="129" t="s">
        <v>453</v>
      </c>
      <c r="C18" s="357"/>
      <c r="D18" s="358"/>
      <c r="E18" s="358"/>
      <c r="F18" s="358"/>
      <c r="G18" s="358"/>
      <c r="H18" s="358"/>
      <c r="I18" s="358"/>
      <c r="J18" s="358"/>
      <c r="K18" s="358"/>
      <c r="L18" s="358"/>
      <c r="M18" s="358"/>
      <c r="N18" s="358"/>
      <c r="O18" s="358"/>
      <c r="P18" s="358"/>
      <c r="Q18" s="358"/>
      <c r="R18" s="358"/>
      <c r="S18" s="358"/>
      <c r="T18" s="358"/>
      <c r="U18" s="358"/>
      <c r="V18" s="358"/>
      <c r="W18" s="358"/>
      <c r="X18" s="359"/>
    </row>
    <row r="19" spans="1:24" x14ac:dyDescent="0.25">
      <c r="A19" s="165"/>
      <c r="B19" s="130" t="s">
        <v>170</v>
      </c>
      <c r="C19" s="182">
        <f>'Bieu 1B'!C18</f>
        <v>456</v>
      </c>
      <c r="D19" s="183">
        <v>41</v>
      </c>
      <c r="E19" s="189">
        <v>40</v>
      </c>
      <c r="F19" s="190">
        <v>1</v>
      </c>
      <c r="G19" s="190">
        <v>0</v>
      </c>
      <c r="H19" s="190">
        <v>0</v>
      </c>
      <c r="I19" s="189">
        <v>39</v>
      </c>
      <c r="J19" s="190">
        <v>2</v>
      </c>
      <c r="K19" s="190">
        <v>0</v>
      </c>
      <c r="L19" s="190">
        <v>0</v>
      </c>
      <c r="M19" s="189">
        <v>41</v>
      </c>
      <c r="N19" s="192">
        <v>0</v>
      </c>
      <c r="O19" s="190">
        <v>0</v>
      </c>
      <c r="P19" s="190">
        <v>0</v>
      </c>
      <c r="Q19" s="189">
        <v>41</v>
      </c>
      <c r="R19" s="190">
        <v>0</v>
      </c>
      <c r="S19" s="190">
        <v>0</v>
      </c>
      <c r="T19" s="190">
        <v>0</v>
      </c>
      <c r="U19" s="189">
        <v>41</v>
      </c>
      <c r="V19" s="190">
        <v>0</v>
      </c>
      <c r="W19" s="190">
        <v>0</v>
      </c>
      <c r="X19" s="190">
        <v>0</v>
      </c>
    </row>
    <row r="20" spans="1:24" x14ac:dyDescent="0.25">
      <c r="A20" s="165"/>
      <c r="B20" s="130" t="s">
        <v>423</v>
      </c>
      <c r="C20" s="347">
        <f>D19/C19*100</f>
        <v>8.9912280701754383</v>
      </c>
      <c r="D20" s="348"/>
      <c r="E20" s="189">
        <f t="shared" ref="E20:X20" si="2">E19/$D$19*100</f>
        <v>97.560975609756099</v>
      </c>
      <c r="F20" s="190">
        <f t="shared" si="2"/>
        <v>2.4390243902439024</v>
      </c>
      <c r="G20" s="193">
        <f t="shared" si="2"/>
        <v>0</v>
      </c>
      <c r="H20" s="193">
        <f t="shared" si="2"/>
        <v>0</v>
      </c>
      <c r="I20" s="189">
        <f t="shared" si="2"/>
        <v>95.121951219512198</v>
      </c>
      <c r="J20" s="190">
        <f t="shared" si="2"/>
        <v>4.8780487804878048</v>
      </c>
      <c r="K20" s="193">
        <f t="shared" si="2"/>
        <v>0</v>
      </c>
      <c r="L20" s="193">
        <f t="shared" si="2"/>
        <v>0</v>
      </c>
      <c r="M20" s="189">
        <f t="shared" si="2"/>
        <v>100</v>
      </c>
      <c r="N20" s="192">
        <f t="shared" si="2"/>
        <v>0</v>
      </c>
      <c r="O20" s="193">
        <f t="shared" si="2"/>
        <v>0</v>
      </c>
      <c r="P20" s="193">
        <f t="shared" si="2"/>
        <v>0</v>
      </c>
      <c r="Q20" s="189">
        <f t="shared" si="2"/>
        <v>100</v>
      </c>
      <c r="R20" s="190">
        <f t="shared" si="2"/>
        <v>0</v>
      </c>
      <c r="S20" s="193">
        <f t="shared" si="2"/>
        <v>0</v>
      </c>
      <c r="T20" s="193">
        <f t="shared" si="2"/>
        <v>0</v>
      </c>
      <c r="U20" s="189">
        <f t="shared" si="2"/>
        <v>100</v>
      </c>
      <c r="V20" s="190">
        <f t="shared" si="2"/>
        <v>0</v>
      </c>
      <c r="W20" s="190">
        <f t="shared" si="2"/>
        <v>0</v>
      </c>
      <c r="X20" s="193">
        <f t="shared" si="2"/>
        <v>0</v>
      </c>
    </row>
    <row r="21" spans="1:24" x14ac:dyDescent="0.25">
      <c r="A21" s="138">
        <v>4</v>
      </c>
      <c r="B21" s="129" t="s">
        <v>429</v>
      </c>
      <c r="C21" s="357"/>
      <c r="D21" s="358"/>
      <c r="E21" s="358"/>
      <c r="F21" s="358"/>
      <c r="G21" s="358"/>
      <c r="H21" s="358"/>
      <c r="I21" s="358"/>
      <c r="J21" s="358"/>
      <c r="K21" s="358"/>
      <c r="L21" s="358"/>
      <c r="M21" s="358"/>
      <c r="N21" s="358"/>
      <c r="O21" s="358"/>
      <c r="P21" s="358"/>
      <c r="Q21" s="358"/>
      <c r="R21" s="358"/>
      <c r="S21" s="358"/>
      <c r="T21" s="358"/>
      <c r="U21" s="358"/>
      <c r="V21" s="358"/>
      <c r="W21" s="358"/>
      <c r="X21" s="359"/>
    </row>
    <row r="22" spans="1:24" x14ac:dyDescent="0.25">
      <c r="A22" s="139"/>
      <c r="B22" s="130" t="s">
        <v>170</v>
      </c>
      <c r="C22" s="182">
        <f>'Bieu 1B'!C17</f>
        <v>183</v>
      </c>
      <c r="D22" s="183">
        <v>90</v>
      </c>
      <c r="E22" s="189">
        <v>75</v>
      </c>
      <c r="F22" s="190">
        <v>15</v>
      </c>
      <c r="G22" s="190">
        <v>0</v>
      </c>
      <c r="H22" s="190">
        <v>0</v>
      </c>
      <c r="I22" s="189">
        <v>86</v>
      </c>
      <c r="J22" s="190">
        <v>4</v>
      </c>
      <c r="K22" s="190">
        <v>0</v>
      </c>
      <c r="L22" s="190">
        <v>0</v>
      </c>
      <c r="M22" s="189">
        <v>60</v>
      </c>
      <c r="N22" s="192">
        <v>30</v>
      </c>
      <c r="O22" s="190">
        <v>0</v>
      </c>
      <c r="P22" s="190">
        <v>0</v>
      </c>
      <c r="Q22" s="189">
        <v>90</v>
      </c>
      <c r="R22" s="190">
        <v>0</v>
      </c>
      <c r="S22" s="190">
        <v>0</v>
      </c>
      <c r="T22" s="190">
        <v>0</v>
      </c>
      <c r="U22" s="189">
        <v>85</v>
      </c>
      <c r="V22" s="190">
        <v>5</v>
      </c>
      <c r="W22" s="190">
        <v>0</v>
      </c>
      <c r="X22" s="190">
        <v>0</v>
      </c>
    </row>
    <row r="23" spans="1:24" x14ac:dyDescent="0.25">
      <c r="A23" s="138"/>
      <c r="B23" s="130" t="s">
        <v>423</v>
      </c>
      <c r="C23" s="347">
        <f>D22/C22*100</f>
        <v>49.180327868852459</v>
      </c>
      <c r="D23" s="348"/>
      <c r="E23" s="189">
        <f t="shared" ref="E23:X23" si="3">E22/$D$22*100</f>
        <v>83.333333333333343</v>
      </c>
      <c r="F23" s="192">
        <f t="shared" si="3"/>
        <v>16.666666666666664</v>
      </c>
      <c r="G23" s="192">
        <f t="shared" si="3"/>
        <v>0</v>
      </c>
      <c r="H23" s="192">
        <f t="shared" si="3"/>
        <v>0</v>
      </c>
      <c r="I23" s="189">
        <f t="shared" si="3"/>
        <v>95.555555555555557</v>
      </c>
      <c r="J23" s="190">
        <f t="shared" si="3"/>
        <v>4.4444444444444446</v>
      </c>
      <c r="K23" s="193">
        <f t="shared" si="3"/>
        <v>0</v>
      </c>
      <c r="L23" s="193">
        <f t="shared" si="3"/>
        <v>0</v>
      </c>
      <c r="M23" s="189">
        <f t="shared" si="3"/>
        <v>66.666666666666657</v>
      </c>
      <c r="N23" s="192">
        <f t="shared" si="3"/>
        <v>33.333333333333329</v>
      </c>
      <c r="O23" s="193">
        <f t="shared" si="3"/>
        <v>0</v>
      </c>
      <c r="P23" s="193">
        <f t="shared" si="3"/>
        <v>0</v>
      </c>
      <c r="Q23" s="189">
        <f t="shared" si="3"/>
        <v>100</v>
      </c>
      <c r="R23" s="190">
        <f t="shared" si="3"/>
        <v>0</v>
      </c>
      <c r="S23" s="193">
        <f t="shared" si="3"/>
        <v>0</v>
      </c>
      <c r="T23" s="193">
        <f t="shared" si="3"/>
        <v>0</v>
      </c>
      <c r="U23" s="189">
        <f t="shared" si="3"/>
        <v>94.444444444444443</v>
      </c>
      <c r="V23" s="190">
        <f t="shared" si="3"/>
        <v>5.5555555555555554</v>
      </c>
      <c r="W23" s="193">
        <f t="shared" si="3"/>
        <v>0</v>
      </c>
      <c r="X23" s="193">
        <f t="shared" si="3"/>
        <v>0</v>
      </c>
    </row>
    <row r="24" spans="1:24" x14ac:dyDescent="0.25">
      <c r="A24" s="138">
        <v>5</v>
      </c>
      <c r="B24" s="129" t="s">
        <v>436</v>
      </c>
      <c r="C24" s="354"/>
      <c r="D24" s="355"/>
      <c r="E24" s="355"/>
      <c r="F24" s="355"/>
      <c r="G24" s="355"/>
      <c r="H24" s="355"/>
      <c r="I24" s="355"/>
      <c r="J24" s="355"/>
      <c r="K24" s="355"/>
      <c r="L24" s="355"/>
      <c r="M24" s="355"/>
      <c r="N24" s="355"/>
      <c r="O24" s="355"/>
      <c r="P24" s="355"/>
      <c r="Q24" s="355"/>
      <c r="R24" s="355"/>
      <c r="S24" s="355"/>
      <c r="T24" s="355"/>
      <c r="U24" s="355"/>
      <c r="V24" s="355"/>
      <c r="W24" s="355"/>
      <c r="X24" s="356"/>
    </row>
    <row r="25" spans="1:24" x14ac:dyDescent="0.25">
      <c r="A25" s="139"/>
      <c r="B25" s="130" t="s">
        <v>170</v>
      </c>
      <c r="C25" s="182">
        <f>'Bieu 1B'!C15</f>
        <v>502</v>
      </c>
      <c r="D25" s="194">
        <v>40</v>
      </c>
      <c r="E25" s="189">
        <v>35</v>
      </c>
      <c r="F25" s="173">
        <v>5</v>
      </c>
      <c r="G25" s="173">
        <v>0</v>
      </c>
      <c r="H25" s="173">
        <v>0</v>
      </c>
      <c r="I25" s="189">
        <v>40</v>
      </c>
      <c r="J25" s="173">
        <v>0</v>
      </c>
      <c r="K25" s="173">
        <v>0</v>
      </c>
      <c r="L25" s="173">
        <v>0</v>
      </c>
      <c r="M25" s="189">
        <v>35</v>
      </c>
      <c r="N25" s="195">
        <v>5</v>
      </c>
      <c r="O25" s="173">
        <v>0</v>
      </c>
      <c r="P25" s="173">
        <v>0</v>
      </c>
      <c r="Q25" s="189">
        <v>40</v>
      </c>
      <c r="R25" s="173">
        <v>0</v>
      </c>
      <c r="S25" s="173">
        <v>0</v>
      </c>
      <c r="T25" s="173">
        <v>0</v>
      </c>
      <c r="U25" s="189">
        <v>35</v>
      </c>
      <c r="V25" s="195">
        <v>5</v>
      </c>
      <c r="W25" s="173">
        <v>0</v>
      </c>
      <c r="X25" s="173">
        <v>0</v>
      </c>
    </row>
    <row r="26" spans="1:24" x14ac:dyDescent="0.25">
      <c r="A26" s="138"/>
      <c r="B26" s="130" t="s">
        <v>423</v>
      </c>
      <c r="C26" s="363">
        <f>D25/$C$25*100</f>
        <v>7.9681274900398407</v>
      </c>
      <c r="D26" s="364"/>
      <c r="E26" s="189">
        <f t="shared" ref="E26:X26" si="4">E25/$D$25*100</f>
        <v>87.5</v>
      </c>
      <c r="F26" s="190">
        <f t="shared" si="4"/>
        <v>12.5</v>
      </c>
      <c r="G26" s="193">
        <f t="shared" si="4"/>
        <v>0</v>
      </c>
      <c r="H26" s="193">
        <f t="shared" si="4"/>
        <v>0</v>
      </c>
      <c r="I26" s="189">
        <f t="shared" si="4"/>
        <v>100</v>
      </c>
      <c r="J26" s="190">
        <f t="shared" si="4"/>
        <v>0</v>
      </c>
      <c r="K26" s="193">
        <f t="shared" si="4"/>
        <v>0</v>
      </c>
      <c r="L26" s="193">
        <f t="shared" si="4"/>
        <v>0</v>
      </c>
      <c r="M26" s="189">
        <f t="shared" si="4"/>
        <v>87.5</v>
      </c>
      <c r="N26" s="192">
        <f t="shared" si="4"/>
        <v>12.5</v>
      </c>
      <c r="O26" s="193">
        <f t="shared" si="4"/>
        <v>0</v>
      </c>
      <c r="P26" s="193">
        <f t="shared" si="4"/>
        <v>0</v>
      </c>
      <c r="Q26" s="196">
        <f t="shared" si="4"/>
        <v>100</v>
      </c>
      <c r="R26" s="197">
        <f t="shared" si="4"/>
        <v>0</v>
      </c>
      <c r="S26" s="193">
        <f t="shared" si="4"/>
        <v>0</v>
      </c>
      <c r="T26" s="193">
        <f t="shared" si="4"/>
        <v>0</v>
      </c>
      <c r="U26" s="189">
        <f t="shared" si="4"/>
        <v>87.5</v>
      </c>
      <c r="V26" s="218">
        <f t="shared" si="4"/>
        <v>12.5</v>
      </c>
      <c r="W26" s="193">
        <f t="shared" si="4"/>
        <v>0</v>
      </c>
      <c r="X26" s="193">
        <f t="shared" si="4"/>
        <v>0</v>
      </c>
    </row>
    <row r="27" spans="1:24" x14ac:dyDescent="0.25">
      <c r="A27" s="138">
        <v>6</v>
      </c>
      <c r="B27" s="203" t="s">
        <v>437</v>
      </c>
      <c r="C27" s="354"/>
      <c r="D27" s="355"/>
      <c r="E27" s="355"/>
      <c r="F27" s="355"/>
      <c r="G27" s="355"/>
      <c r="H27" s="355"/>
      <c r="I27" s="355"/>
      <c r="J27" s="355"/>
      <c r="K27" s="355"/>
      <c r="L27" s="355"/>
      <c r="M27" s="355"/>
      <c r="N27" s="355"/>
      <c r="O27" s="355"/>
      <c r="P27" s="355"/>
      <c r="Q27" s="355"/>
      <c r="R27" s="355"/>
      <c r="S27" s="355"/>
      <c r="T27" s="355"/>
      <c r="U27" s="355"/>
      <c r="V27" s="355"/>
      <c r="W27" s="355"/>
      <c r="X27" s="356"/>
    </row>
    <row r="28" spans="1:24" x14ac:dyDescent="0.25">
      <c r="A28" s="139"/>
      <c r="B28" s="130" t="s">
        <v>170</v>
      </c>
      <c r="C28" s="182">
        <f>'Bieu 1B'!C13</f>
        <v>325</v>
      </c>
      <c r="D28" s="183">
        <v>34</v>
      </c>
      <c r="E28" s="189">
        <v>34</v>
      </c>
      <c r="F28" s="190">
        <v>0</v>
      </c>
      <c r="G28" s="190">
        <v>0</v>
      </c>
      <c r="H28" s="190">
        <v>0</v>
      </c>
      <c r="I28" s="189">
        <v>34</v>
      </c>
      <c r="J28" s="190">
        <v>0</v>
      </c>
      <c r="K28" s="190">
        <v>0</v>
      </c>
      <c r="L28" s="190">
        <v>0</v>
      </c>
      <c r="M28" s="189">
        <v>33</v>
      </c>
      <c r="N28" s="192">
        <v>1</v>
      </c>
      <c r="O28" s="190">
        <v>0</v>
      </c>
      <c r="P28" s="190">
        <v>0</v>
      </c>
      <c r="Q28" s="189">
        <v>34</v>
      </c>
      <c r="R28" s="190">
        <v>0</v>
      </c>
      <c r="S28" s="190">
        <v>0</v>
      </c>
      <c r="T28" s="190">
        <v>0</v>
      </c>
      <c r="U28" s="189">
        <v>34</v>
      </c>
      <c r="V28" s="190">
        <v>0</v>
      </c>
      <c r="W28" s="190">
        <v>0</v>
      </c>
      <c r="X28" s="190">
        <v>0</v>
      </c>
    </row>
    <row r="29" spans="1:24" x14ac:dyDescent="0.25">
      <c r="A29" s="138"/>
      <c r="B29" s="130" t="s">
        <v>423</v>
      </c>
      <c r="C29" s="347">
        <f>D28/C28*100</f>
        <v>10.461538461538462</v>
      </c>
      <c r="D29" s="348"/>
      <c r="E29" s="189">
        <f t="shared" ref="E29:X29" si="5">E28/$D$28*100</f>
        <v>100</v>
      </c>
      <c r="F29" s="190">
        <f t="shared" si="5"/>
        <v>0</v>
      </c>
      <c r="G29" s="193">
        <f t="shared" si="5"/>
        <v>0</v>
      </c>
      <c r="H29" s="193">
        <f t="shared" si="5"/>
        <v>0</v>
      </c>
      <c r="I29" s="189">
        <f t="shared" si="5"/>
        <v>100</v>
      </c>
      <c r="J29" s="190">
        <f t="shared" si="5"/>
        <v>0</v>
      </c>
      <c r="K29" s="193">
        <f t="shared" si="5"/>
        <v>0</v>
      </c>
      <c r="L29" s="193">
        <f t="shared" si="5"/>
        <v>0</v>
      </c>
      <c r="M29" s="191">
        <f t="shared" si="5"/>
        <v>97.058823529411768</v>
      </c>
      <c r="N29" s="192">
        <f t="shared" si="5"/>
        <v>2.9411764705882351</v>
      </c>
      <c r="O29" s="193">
        <f t="shared" si="5"/>
        <v>0</v>
      </c>
      <c r="P29" s="193">
        <f t="shared" si="5"/>
        <v>0</v>
      </c>
      <c r="Q29" s="189">
        <f t="shared" si="5"/>
        <v>100</v>
      </c>
      <c r="R29" s="190">
        <f t="shared" si="5"/>
        <v>0</v>
      </c>
      <c r="S29" s="193">
        <f t="shared" si="5"/>
        <v>0</v>
      </c>
      <c r="T29" s="193">
        <f t="shared" si="5"/>
        <v>0</v>
      </c>
      <c r="U29" s="189">
        <f t="shared" si="5"/>
        <v>100</v>
      </c>
      <c r="V29" s="190">
        <f t="shared" si="5"/>
        <v>0</v>
      </c>
      <c r="W29" s="193">
        <f t="shared" si="5"/>
        <v>0</v>
      </c>
      <c r="X29" s="193">
        <f t="shared" si="5"/>
        <v>0</v>
      </c>
    </row>
    <row r="30" spans="1:24" x14ac:dyDescent="0.25">
      <c r="A30" s="138">
        <v>7</v>
      </c>
      <c r="B30" s="129" t="s">
        <v>438</v>
      </c>
      <c r="C30" s="354"/>
      <c r="D30" s="355"/>
      <c r="E30" s="355"/>
      <c r="F30" s="355"/>
      <c r="G30" s="355"/>
      <c r="H30" s="355"/>
      <c r="I30" s="355"/>
      <c r="J30" s="355"/>
      <c r="K30" s="355"/>
      <c r="L30" s="355"/>
      <c r="M30" s="355"/>
      <c r="N30" s="355"/>
      <c r="O30" s="355"/>
      <c r="P30" s="355"/>
      <c r="Q30" s="355"/>
      <c r="R30" s="355"/>
      <c r="S30" s="355"/>
      <c r="T30" s="355"/>
      <c r="U30" s="355"/>
      <c r="V30" s="355"/>
      <c r="W30" s="355"/>
      <c r="X30" s="356"/>
    </row>
    <row r="31" spans="1:24" x14ac:dyDescent="0.25">
      <c r="A31" s="139"/>
      <c r="B31" s="130" t="s">
        <v>170</v>
      </c>
      <c r="C31" s="182">
        <f>'Bieu 1B'!C9</f>
        <v>508</v>
      </c>
      <c r="D31" s="198">
        <v>50</v>
      </c>
      <c r="E31" s="189">
        <v>44</v>
      </c>
      <c r="F31" s="190">
        <v>6</v>
      </c>
      <c r="G31" s="193">
        <v>0</v>
      </c>
      <c r="H31" s="193">
        <v>0</v>
      </c>
      <c r="I31" s="189">
        <v>49</v>
      </c>
      <c r="J31" s="190">
        <v>1</v>
      </c>
      <c r="K31" s="193">
        <v>0</v>
      </c>
      <c r="L31" s="193">
        <v>0</v>
      </c>
      <c r="M31" s="189">
        <v>44</v>
      </c>
      <c r="N31" s="192">
        <v>6</v>
      </c>
      <c r="O31" s="193">
        <v>0</v>
      </c>
      <c r="P31" s="193">
        <v>0</v>
      </c>
      <c r="Q31" s="189">
        <v>50</v>
      </c>
      <c r="R31" s="190">
        <v>0</v>
      </c>
      <c r="S31" s="193">
        <v>0</v>
      </c>
      <c r="T31" s="193">
        <v>0</v>
      </c>
      <c r="U31" s="189">
        <v>48</v>
      </c>
      <c r="V31" s="190">
        <v>2</v>
      </c>
      <c r="W31" s="193">
        <v>0</v>
      </c>
      <c r="X31" s="193">
        <v>0</v>
      </c>
    </row>
    <row r="32" spans="1:24" x14ac:dyDescent="0.25">
      <c r="A32" s="138"/>
      <c r="B32" s="130" t="s">
        <v>423</v>
      </c>
      <c r="C32" s="363">
        <f>D31/$C$31*100</f>
        <v>9.8425196850393704</v>
      </c>
      <c r="D32" s="364"/>
      <c r="E32" s="189">
        <f t="shared" ref="E32:X32" si="6">E31/$D$31*100</f>
        <v>88</v>
      </c>
      <c r="F32" s="190">
        <f t="shared" si="6"/>
        <v>12</v>
      </c>
      <c r="G32" s="193">
        <f t="shared" si="6"/>
        <v>0</v>
      </c>
      <c r="H32" s="193">
        <f t="shared" si="6"/>
        <v>0</v>
      </c>
      <c r="I32" s="189">
        <f t="shared" si="6"/>
        <v>98</v>
      </c>
      <c r="J32" s="190">
        <f t="shared" si="6"/>
        <v>2</v>
      </c>
      <c r="K32" s="193">
        <f t="shared" si="6"/>
        <v>0</v>
      </c>
      <c r="L32" s="193">
        <f t="shared" si="6"/>
        <v>0</v>
      </c>
      <c r="M32" s="191">
        <f t="shared" si="6"/>
        <v>88</v>
      </c>
      <c r="N32" s="192">
        <f t="shared" si="6"/>
        <v>12</v>
      </c>
      <c r="O32" s="193">
        <f t="shared" si="6"/>
        <v>0</v>
      </c>
      <c r="P32" s="193">
        <f t="shared" si="6"/>
        <v>0</v>
      </c>
      <c r="Q32" s="189">
        <f t="shared" si="6"/>
        <v>100</v>
      </c>
      <c r="R32" s="190">
        <f t="shared" si="6"/>
        <v>0</v>
      </c>
      <c r="S32" s="193">
        <f t="shared" si="6"/>
        <v>0</v>
      </c>
      <c r="T32" s="193">
        <f t="shared" si="6"/>
        <v>0</v>
      </c>
      <c r="U32" s="189">
        <f t="shared" si="6"/>
        <v>96</v>
      </c>
      <c r="V32" s="190">
        <f t="shared" si="6"/>
        <v>4</v>
      </c>
      <c r="W32" s="193">
        <f t="shared" si="6"/>
        <v>0</v>
      </c>
      <c r="X32" s="193">
        <f t="shared" si="6"/>
        <v>0</v>
      </c>
    </row>
    <row r="33" spans="1:24" x14ac:dyDescent="0.25">
      <c r="A33" s="138">
        <v>8</v>
      </c>
      <c r="B33" s="203" t="s">
        <v>439</v>
      </c>
      <c r="C33" s="351"/>
      <c r="D33" s="352"/>
      <c r="E33" s="352"/>
      <c r="F33" s="352"/>
      <c r="G33" s="352"/>
      <c r="H33" s="352"/>
      <c r="I33" s="352"/>
      <c r="J33" s="352"/>
      <c r="K33" s="352"/>
      <c r="L33" s="352"/>
      <c r="M33" s="352"/>
      <c r="N33" s="352"/>
      <c r="O33" s="352"/>
      <c r="P33" s="352"/>
      <c r="Q33" s="352"/>
      <c r="R33" s="352"/>
      <c r="S33" s="352"/>
      <c r="T33" s="352"/>
      <c r="U33" s="352"/>
      <c r="V33" s="352"/>
      <c r="W33" s="352"/>
      <c r="X33" s="353"/>
    </row>
    <row r="34" spans="1:24" x14ac:dyDescent="0.25">
      <c r="A34" s="138"/>
      <c r="B34" s="130" t="s">
        <v>170</v>
      </c>
      <c r="C34" s="182">
        <f>'Bieu 1B'!C10</f>
        <v>381</v>
      </c>
      <c r="D34" s="199">
        <v>36</v>
      </c>
      <c r="E34" s="189">
        <v>36</v>
      </c>
      <c r="F34" s="190">
        <v>0</v>
      </c>
      <c r="G34" s="193">
        <v>0</v>
      </c>
      <c r="H34" s="193">
        <v>0</v>
      </c>
      <c r="I34" s="189">
        <v>36</v>
      </c>
      <c r="J34" s="190">
        <v>0</v>
      </c>
      <c r="K34" s="193">
        <v>0</v>
      </c>
      <c r="L34" s="193">
        <v>0</v>
      </c>
      <c r="M34" s="191">
        <v>34</v>
      </c>
      <c r="N34" s="192">
        <v>2</v>
      </c>
      <c r="O34" s="193">
        <v>0</v>
      </c>
      <c r="P34" s="193">
        <v>0</v>
      </c>
      <c r="Q34" s="189">
        <v>36</v>
      </c>
      <c r="R34" s="190">
        <v>0</v>
      </c>
      <c r="S34" s="193">
        <v>0</v>
      </c>
      <c r="T34" s="193">
        <v>0</v>
      </c>
      <c r="U34" s="189">
        <v>36</v>
      </c>
      <c r="V34" s="190">
        <v>0</v>
      </c>
      <c r="W34" s="193">
        <v>0</v>
      </c>
      <c r="X34" s="193">
        <v>0</v>
      </c>
    </row>
    <row r="35" spans="1:24" x14ac:dyDescent="0.25">
      <c r="A35" s="138"/>
      <c r="B35" s="130" t="s">
        <v>423</v>
      </c>
      <c r="C35" s="347">
        <f>D34/C34*100</f>
        <v>9.4488188976377945</v>
      </c>
      <c r="D35" s="348"/>
      <c r="E35" s="189">
        <f>E34/$D$34*100</f>
        <v>100</v>
      </c>
      <c r="F35" s="192">
        <f t="shared" ref="F35:X35" si="7">F34/$D$34*100</f>
        <v>0</v>
      </c>
      <c r="G35" s="192">
        <f t="shared" si="7"/>
        <v>0</v>
      </c>
      <c r="H35" s="192">
        <f t="shared" si="7"/>
        <v>0</v>
      </c>
      <c r="I35" s="189">
        <f t="shared" si="7"/>
        <v>100</v>
      </c>
      <c r="J35" s="192">
        <f t="shared" si="7"/>
        <v>0</v>
      </c>
      <c r="K35" s="192">
        <f t="shared" si="7"/>
        <v>0</v>
      </c>
      <c r="L35" s="192">
        <f t="shared" si="7"/>
        <v>0</v>
      </c>
      <c r="M35" s="189">
        <f t="shared" si="7"/>
        <v>94.444444444444443</v>
      </c>
      <c r="N35" s="192">
        <f t="shared" si="7"/>
        <v>5.5555555555555554</v>
      </c>
      <c r="O35" s="192">
        <f t="shared" si="7"/>
        <v>0</v>
      </c>
      <c r="P35" s="192">
        <f t="shared" si="7"/>
        <v>0</v>
      </c>
      <c r="Q35" s="192">
        <f t="shared" si="7"/>
        <v>100</v>
      </c>
      <c r="R35" s="192">
        <f t="shared" si="7"/>
        <v>0</v>
      </c>
      <c r="S35" s="192">
        <f t="shared" si="7"/>
        <v>0</v>
      </c>
      <c r="T35" s="192">
        <f t="shared" si="7"/>
        <v>0</v>
      </c>
      <c r="U35" s="189">
        <f t="shared" si="7"/>
        <v>100</v>
      </c>
      <c r="V35" s="192">
        <f t="shared" si="7"/>
        <v>0</v>
      </c>
      <c r="W35" s="192">
        <f t="shared" si="7"/>
        <v>0</v>
      </c>
      <c r="X35" s="192">
        <f t="shared" si="7"/>
        <v>0</v>
      </c>
    </row>
    <row r="36" spans="1:24" x14ac:dyDescent="0.25">
      <c r="A36" s="138">
        <v>9</v>
      </c>
      <c r="B36" s="129" t="s">
        <v>440</v>
      </c>
      <c r="C36" s="354"/>
      <c r="D36" s="355"/>
      <c r="E36" s="355"/>
      <c r="F36" s="355"/>
      <c r="G36" s="355"/>
      <c r="H36" s="355"/>
      <c r="I36" s="355"/>
      <c r="J36" s="355"/>
      <c r="K36" s="355"/>
      <c r="L36" s="355"/>
      <c r="M36" s="355"/>
      <c r="N36" s="355"/>
      <c r="O36" s="355"/>
      <c r="P36" s="355"/>
      <c r="Q36" s="355"/>
      <c r="R36" s="355"/>
      <c r="S36" s="355"/>
      <c r="T36" s="355"/>
      <c r="U36" s="355"/>
      <c r="V36" s="355"/>
      <c r="W36" s="355"/>
      <c r="X36" s="356"/>
    </row>
    <row r="37" spans="1:24" x14ac:dyDescent="0.25">
      <c r="A37" s="138"/>
      <c r="B37" s="130" t="s">
        <v>170</v>
      </c>
      <c r="C37" s="182">
        <f>'Bieu 1B'!C12</f>
        <v>430</v>
      </c>
      <c r="D37" s="198">
        <v>155</v>
      </c>
      <c r="E37" s="189">
        <v>152</v>
      </c>
      <c r="F37" s="190">
        <v>3</v>
      </c>
      <c r="G37" s="193">
        <v>0</v>
      </c>
      <c r="H37" s="193">
        <v>0</v>
      </c>
      <c r="I37" s="189">
        <v>150</v>
      </c>
      <c r="J37" s="190">
        <v>5</v>
      </c>
      <c r="K37" s="193">
        <v>0</v>
      </c>
      <c r="L37" s="193">
        <v>0</v>
      </c>
      <c r="M37" s="191">
        <v>145</v>
      </c>
      <c r="N37" s="192">
        <v>10</v>
      </c>
      <c r="O37" s="193">
        <v>0</v>
      </c>
      <c r="P37" s="193">
        <v>0</v>
      </c>
      <c r="Q37" s="189">
        <v>154</v>
      </c>
      <c r="R37" s="190">
        <v>1</v>
      </c>
      <c r="S37" s="193">
        <v>0</v>
      </c>
      <c r="T37" s="193">
        <v>0</v>
      </c>
      <c r="U37" s="189">
        <v>155</v>
      </c>
      <c r="V37" s="190">
        <v>0</v>
      </c>
      <c r="W37" s="193">
        <v>0</v>
      </c>
      <c r="X37" s="193">
        <v>0</v>
      </c>
    </row>
    <row r="38" spans="1:24" x14ac:dyDescent="0.25">
      <c r="A38" s="138"/>
      <c r="B38" s="130" t="s">
        <v>423</v>
      </c>
      <c r="C38" s="357">
        <f>D37/C37*100</f>
        <v>36.046511627906973</v>
      </c>
      <c r="D38" s="359"/>
      <c r="E38" s="189">
        <f t="shared" ref="E38:X38" si="8">E37/$D$37*100</f>
        <v>98.064516129032256</v>
      </c>
      <c r="F38" s="190">
        <f t="shared" si="8"/>
        <v>1.935483870967742</v>
      </c>
      <c r="G38" s="193">
        <f t="shared" si="8"/>
        <v>0</v>
      </c>
      <c r="H38" s="193">
        <f t="shared" si="8"/>
        <v>0</v>
      </c>
      <c r="I38" s="189">
        <f t="shared" si="8"/>
        <v>96.774193548387103</v>
      </c>
      <c r="J38" s="190">
        <f t="shared" si="8"/>
        <v>3.225806451612903</v>
      </c>
      <c r="K38" s="193">
        <f t="shared" si="8"/>
        <v>0</v>
      </c>
      <c r="L38" s="193">
        <f t="shared" si="8"/>
        <v>0</v>
      </c>
      <c r="M38" s="191">
        <f t="shared" si="8"/>
        <v>93.548387096774192</v>
      </c>
      <c r="N38" s="192">
        <f t="shared" si="8"/>
        <v>6.4516129032258061</v>
      </c>
      <c r="O38" s="193">
        <f t="shared" si="8"/>
        <v>0</v>
      </c>
      <c r="P38" s="193">
        <f t="shared" si="8"/>
        <v>0</v>
      </c>
      <c r="Q38" s="189">
        <f t="shared" si="8"/>
        <v>99.354838709677423</v>
      </c>
      <c r="R38" s="190">
        <f t="shared" si="8"/>
        <v>0.64516129032258063</v>
      </c>
      <c r="S38" s="193">
        <f t="shared" si="8"/>
        <v>0</v>
      </c>
      <c r="T38" s="193">
        <f t="shared" si="8"/>
        <v>0</v>
      </c>
      <c r="U38" s="189">
        <f t="shared" si="8"/>
        <v>100</v>
      </c>
      <c r="V38" s="190">
        <f t="shared" si="8"/>
        <v>0</v>
      </c>
      <c r="W38" s="193">
        <f t="shared" si="8"/>
        <v>0</v>
      </c>
      <c r="X38" s="193">
        <f t="shared" si="8"/>
        <v>0</v>
      </c>
    </row>
    <row r="39" spans="1:24" x14ac:dyDescent="0.25">
      <c r="A39" s="138">
        <v>10</v>
      </c>
      <c r="B39" s="129" t="s">
        <v>441</v>
      </c>
      <c r="C39" s="354"/>
      <c r="D39" s="355"/>
      <c r="E39" s="355"/>
      <c r="F39" s="355"/>
      <c r="G39" s="355"/>
      <c r="H39" s="355"/>
      <c r="I39" s="355"/>
      <c r="J39" s="355"/>
      <c r="K39" s="355"/>
      <c r="L39" s="355"/>
      <c r="M39" s="355"/>
      <c r="N39" s="355"/>
      <c r="O39" s="355"/>
      <c r="P39" s="355"/>
      <c r="Q39" s="355"/>
      <c r="R39" s="355"/>
      <c r="S39" s="355"/>
      <c r="T39" s="355"/>
      <c r="U39" s="355"/>
      <c r="V39" s="355"/>
      <c r="W39" s="355"/>
      <c r="X39" s="356"/>
    </row>
    <row r="40" spans="1:24" x14ac:dyDescent="0.25">
      <c r="A40" s="138"/>
      <c r="B40" s="130" t="s">
        <v>170</v>
      </c>
      <c r="C40" s="182">
        <f>'Bieu 1B'!C16</f>
        <v>245</v>
      </c>
      <c r="D40" s="198">
        <v>35</v>
      </c>
      <c r="E40" s="189">
        <v>34</v>
      </c>
      <c r="F40" s="190">
        <v>1</v>
      </c>
      <c r="G40" s="193">
        <v>0</v>
      </c>
      <c r="H40" s="193">
        <v>0</v>
      </c>
      <c r="I40" s="189">
        <v>34</v>
      </c>
      <c r="J40" s="190">
        <v>1</v>
      </c>
      <c r="K40" s="193">
        <v>0</v>
      </c>
      <c r="L40" s="193">
        <v>0</v>
      </c>
      <c r="M40" s="191">
        <v>35</v>
      </c>
      <c r="N40" s="192">
        <v>0</v>
      </c>
      <c r="O40" s="193">
        <v>0</v>
      </c>
      <c r="P40" s="193">
        <v>0</v>
      </c>
      <c r="Q40" s="189">
        <v>35</v>
      </c>
      <c r="R40" s="190">
        <v>0</v>
      </c>
      <c r="S40" s="193">
        <v>0</v>
      </c>
      <c r="T40" s="193">
        <v>0</v>
      </c>
      <c r="U40" s="189">
        <v>35</v>
      </c>
      <c r="V40" s="190">
        <v>0</v>
      </c>
      <c r="W40" s="193">
        <v>0</v>
      </c>
      <c r="X40" s="193">
        <v>0</v>
      </c>
    </row>
    <row r="41" spans="1:24" x14ac:dyDescent="0.25">
      <c r="A41" s="138"/>
      <c r="B41" s="130" t="s">
        <v>423</v>
      </c>
      <c r="C41" s="347">
        <f>D40/C40*100</f>
        <v>14.285714285714285</v>
      </c>
      <c r="D41" s="348"/>
      <c r="E41" s="189">
        <f>E40/$D$40*100</f>
        <v>97.142857142857139</v>
      </c>
      <c r="F41" s="189">
        <f>F40/$D$40*100</f>
        <v>2.8571428571428572</v>
      </c>
      <c r="G41" s="193">
        <f t="shared" ref="G41:X41" si="9">G40/$D$40*100</f>
        <v>0</v>
      </c>
      <c r="H41" s="193">
        <f t="shared" si="9"/>
        <v>0</v>
      </c>
      <c r="I41" s="189">
        <f t="shared" si="9"/>
        <v>97.142857142857139</v>
      </c>
      <c r="J41" s="190">
        <f t="shared" si="9"/>
        <v>2.8571428571428572</v>
      </c>
      <c r="K41" s="193">
        <f t="shared" si="9"/>
        <v>0</v>
      </c>
      <c r="L41" s="193">
        <f t="shared" si="9"/>
        <v>0</v>
      </c>
      <c r="M41" s="191">
        <f t="shared" si="9"/>
        <v>100</v>
      </c>
      <c r="N41" s="192">
        <f t="shared" si="9"/>
        <v>0</v>
      </c>
      <c r="O41" s="193">
        <f t="shared" si="9"/>
        <v>0</v>
      </c>
      <c r="P41" s="193">
        <f t="shared" si="9"/>
        <v>0</v>
      </c>
      <c r="Q41" s="189">
        <f t="shared" si="9"/>
        <v>100</v>
      </c>
      <c r="R41" s="190">
        <f t="shared" si="9"/>
        <v>0</v>
      </c>
      <c r="S41" s="193">
        <f t="shared" si="9"/>
        <v>0</v>
      </c>
      <c r="T41" s="193">
        <f t="shared" si="9"/>
        <v>0</v>
      </c>
      <c r="U41" s="189">
        <f t="shared" si="9"/>
        <v>100</v>
      </c>
      <c r="V41" s="190">
        <f t="shared" si="9"/>
        <v>0</v>
      </c>
      <c r="W41" s="193">
        <f t="shared" si="9"/>
        <v>0</v>
      </c>
      <c r="X41" s="193">
        <f t="shared" si="9"/>
        <v>0</v>
      </c>
    </row>
    <row r="42" spans="1:24" x14ac:dyDescent="0.25">
      <c r="A42" s="138">
        <v>11</v>
      </c>
      <c r="B42" s="129" t="s">
        <v>442</v>
      </c>
      <c r="C42" s="354"/>
      <c r="D42" s="355"/>
      <c r="E42" s="355"/>
      <c r="F42" s="355"/>
      <c r="G42" s="355"/>
      <c r="H42" s="355"/>
      <c r="I42" s="355"/>
      <c r="J42" s="355"/>
      <c r="K42" s="355"/>
      <c r="L42" s="355"/>
      <c r="M42" s="355"/>
      <c r="N42" s="355"/>
      <c r="O42" s="355"/>
      <c r="P42" s="355"/>
      <c r="Q42" s="355"/>
      <c r="R42" s="355"/>
      <c r="S42" s="355"/>
      <c r="T42" s="355"/>
      <c r="U42" s="355"/>
      <c r="V42" s="355"/>
      <c r="W42" s="355"/>
      <c r="X42" s="356"/>
    </row>
    <row r="43" spans="1:24" x14ac:dyDescent="0.25">
      <c r="A43" s="138"/>
      <c r="B43" s="130" t="s">
        <v>170</v>
      </c>
      <c r="C43" s="182">
        <f>'Bieu 1B'!C11</f>
        <v>247</v>
      </c>
      <c r="D43" s="176">
        <v>21</v>
      </c>
      <c r="E43" s="189">
        <v>19</v>
      </c>
      <c r="F43" s="175">
        <v>2</v>
      </c>
      <c r="G43" s="175">
        <v>0</v>
      </c>
      <c r="H43" s="175">
        <v>0</v>
      </c>
      <c r="I43" s="189">
        <v>18</v>
      </c>
      <c r="J43" s="175">
        <v>3</v>
      </c>
      <c r="K43" s="175">
        <v>0</v>
      </c>
      <c r="L43" s="175">
        <v>0</v>
      </c>
      <c r="M43" s="189">
        <v>11</v>
      </c>
      <c r="N43" s="175">
        <v>10</v>
      </c>
      <c r="O43" s="175">
        <v>0</v>
      </c>
      <c r="P43" s="175">
        <v>0</v>
      </c>
      <c r="Q43" s="189">
        <v>21</v>
      </c>
      <c r="R43" s="175">
        <v>0</v>
      </c>
      <c r="S43" s="175">
        <v>0</v>
      </c>
      <c r="T43" s="175">
        <v>0</v>
      </c>
      <c r="U43" s="189">
        <v>14</v>
      </c>
      <c r="V43" s="175">
        <v>7</v>
      </c>
      <c r="W43" s="200">
        <v>0</v>
      </c>
      <c r="X43" s="200">
        <v>0</v>
      </c>
    </row>
    <row r="44" spans="1:24" x14ac:dyDescent="0.25">
      <c r="A44" s="138"/>
      <c r="B44" s="130" t="s">
        <v>423</v>
      </c>
      <c r="C44" s="347">
        <f>D43/C43*100</f>
        <v>8.5020242914979747</v>
      </c>
      <c r="D44" s="348"/>
      <c r="E44" s="189">
        <f t="shared" ref="E44:V44" si="10">E43/$D$43*100</f>
        <v>90.476190476190482</v>
      </c>
      <c r="F44" s="190">
        <f t="shared" si="10"/>
        <v>9.5238095238095237</v>
      </c>
      <c r="G44" s="193">
        <f t="shared" si="10"/>
        <v>0</v>
      </c>
      <c r="H44" s="193">
        <f t="shared" si="10"/>
        <v>0</v>
      </c>
      <c r="I44" s="189">
        <f t="shared" si="10"/>
        <v>85.714285714285708</v>
      </c>
      <c r="J44" s="190">
        <f t="shared" si="10"/>
        <v>14.285714285714285</v>
      </c>
      <c r="K44" s="193">
        <f t="shared" si="10"/>
        <v>0</v>
      </c>
      <c r="L44" s="193">
        <f t="shared" si="10"/>
        <v>0</v>
      </c>
      <c r="M44" s="191">
        <f t="shared" si="10"/>
        <v>52.380952380952387</v>
      </c>
      <c r="N44" s="192">
        <f t="shared" si="10"/>
        <v>47.619047619047613</v>
      </c>
      <c r="O44" s="193">
        <f t="shared" si="10"/>
        <v>0</v>
      </c>
      <c r="P44" s="193">
        <f t="shared" si="10"/>
        <v>0</v>
      </c>
      <c r="Q44" s="189">
        <f t="shared" si="10"/>
        <v>100</v>
      </c>
      <c r="R44" s="190">
        <f t="shared" si="10"/>
        <v>0</v>
      </c>
      <c r="S44" s="193">
        <f t="shared" si="10"/>
        <v>0</v>
      </c>
      <c r="T44" s="193">
        <f t="shared" si="10"/>
        <v>0</v>
      </c>
      <c r="U44" s="189">
        <f t="shared" si="10"/>
        <v>66.666666666666657</v>
      </c>
      <c r="V44" s="190">
        <f t="shared" si="10"/>
        <v>33.333333333333329</v>
      </c>
      <c r="W44" s="193">
        <f>W43/D43*100</f>
        <v>0</v>
      </c>
      <c r="X44" s="193">
        <v>0</v>
      </c>
    </row>
    <row r="45" spans="1:24" x14ac:dyDescent="0.25">
      <c r="A45" s="138">
        <v>12</v>
      </c>
      <c r="B45" s="203" t="s">
        <v>443</v>
      </c>
      <c r="C45" s="376"/>
      <c r="D45" s="377"/>
      <c r="E45" s="377"/>
      <c r="F45" s="377"/>
      <c r="G45" s="377"/>
      <c r="H45" s="377"/>
      <c r="I45" s="377"/>
      <c r="J45" s="377"/>
      <c r="K45" s="377"/>
      <c r="L45" s="377"/>
      <c r="M45" s="377"/>
      <c r="N45" s="377"/>
      <c r="O45" s="377"/>
      <c r="P45" s="377"/>
      <c r="Q45" s="377"/>
      <c r="R45" s="377"/>
      <c r="S45" s="377"/>
      <c r="T45" s="377"/>
      <c r="U45" s="377"/>
      <c r="V45" s="377"/>
      <c r="W45" s="377"/>
      <c r="X45" s="378"/>
    </row>
    <row r="46" spans="1:24" x14ac:dyDescent="0.25">
      <c r="A46" s="138"/>
      <c r="B46" s="130" t="s">
        <v>170</v>
      </c>
      <c r="C46" s="182">
        <f>'Bieu 1B'!C19</f>
        <v>459</v>
      </c>
      <c r="D46" s="176">
        <v>45</v>
      </c>
      <c r="E46" s="189">
        <v>43</v>
      </c>
      <c r="F46" s="175">
        <v>2</v>
      </c>
      <c r="G46" s="175">
        <v>0</v>
      </c>
      <c r="H46" s="175">
        <v>0</v>
      </c>
      <c r="I46" s="189">
        <v>43</v>
      </c>
      <c r="J46" s="175">
        <v>2</v>
      </c>
      <c r="K46" s="175">
        <v>0</v>
      </c>
      <c r="L46" s="175">
        <v>0</v>
      </c>
      <c r="M46" s="189">
        <v>45</v>
      </c>
      <c r="N46" s="175">
        <v>0</v>
      </c>
      <c r="O46" s="175">
        <v>0</v>
      </c>
      <c r="P46" s="175">
        <v>0</v>
      </c>
      <c r="Q46" s="189">
        <v>45</v>
      </c>
      <c r="R46" s="175">
        <v>0</v>
      </c>
      <c r="S46" s="175">
        <v>0</v>
      </c>
      <c r="T46" s="175">
        <v>0</v>
      </c>
      <c r="U46" s="189">
        <v>41</v>
      </c>
      <c r="V46" s="175">
        <v>4</v>
      </c>
      <c r="W46" s="200">
        <v>0</v>
      </c>
      <c r="X46" s="200">
        <v>0</v>
      </c>
    </row>
    <row r="47" spans="1:24" x14ac:dyDescent="0.25">
      <c r="A47" s="138"/>
      <c r="B47" s="130" t="s">
        <v>423</v>
      </c>
      <c r="C47" s="363">
        <f>D46/C46*100</f>
        <v>9.8039215686274517</v>
      </c>
      <c r="D47" s="364"/>
      <c r="E47" s="189">
        <f t="shared" ref="E47:X47" si="11">E46/$D$46*100</f>
        <v>95.555555555555557</v>
      </c>
      <c r="F47" s="190">
        <f t="shared" si="11"/>
        <v>4.4444444444444446</v>
      </c>
      <c r="G47" s="193">
        <f t="shared" si="11"/>
        <v>0</v>
      </c>
      <c r="H47" s="193">
        <f t="shared" si="11"/>
        <v>0</v>
      </c>
      <c r="I47" s="189">
        <f t="shared" si="11"/>
        <v>95.555555555555557</v>
      </c>
      <c r="J47" s="190">
        <f t="shared" si="11"/>
        <v>4.4444444444444446</v>
      </c>
      <c r="K47" s="193">
        <f t="shared" si="11"/>
        <v>0</v>
      </c>
      <c r="L47" s="193">
        <f t="shared" si="11"/>
        <v>0</v>
      </c>
      <c r="M47" s="191">
        <f t="shared" si="11"/>
        <v>100</v>
      </c>
      <c r="N47" s="192">
        <f t="shared" si="11"/>
        <v>0</v>
      </c>
      <c r="O47" s="193">
        <f t="shared" si="11"/>
        <v>0</v>
      </c>
      <c r="P47" s="193">
        <f t="shared" si="11"/>
        <v>0</v>
      </c>
      <c r="Q47" s="189">
        <f t="shared" si="11"/>
        <v>100</v>
      </c>
      <c r="R47" s="190">
        <f t="shared" si="11"/>
        <v>0</v>
      </c>
      <c r="S47" s="193">
        <f t="shared" si="11"/>
        <v>0</v>
      </c>
      <c r="T47" s="193">
        <f t="shared" si="11"/>
        <v>0</v>
      </c>
      <c r="U47" s="189">
        <f t="shared" si="11"/>
        <v>91.111111111111114</v>
      </c>
      <c r="V47" s="190">
        <f t="shared" si="11"/>
        <v>8.8888888888888893</v>
      </c>
      <c r="W47" s="193">
        <f t="shared" si="11"/>
        <v>0</v>
      </c>
      <c r="X47" s="193">
        <f t="shared" si="11"/>
        <v>0</v>
      </c>
    </row>
    <row r="48" spans="1:24" x14ac:dyDescent="0.25">
      <c r="A48" s="138">
        <v>13</v>
      </c>
      <c r="B48" s="129" t="s">
        <v>444</v>
      </c>
      <c r="C48" s="354"/>
      <c r="D48" s="355"/>
      <c r="E48" s="355"/>
      <c r="F48" s="355"/>
      <c r="G48" s="355"/>
      <c r="H48" s="355"/>
      <c r="I48" s="355"/>
      <c r="J48" s="355"/>
      <c r="K48" s="355"/>
      <c r="L48" s="355"/>
      <c r="M48" s="355"/>
      <c r="N48" s="355"/>
      <c r="O48" s="355"/>
      <c r="P48" s="355"/>
      <c r="Q48" s="355"/>
      <c r="R48" s="355"/>
      <c r="S48" s="355"/>
      <c r="T48" s="355"/>
      <c r="U48" s="355"/>
      <c r="V48" s="355"/>
      <c r="W48" s="355"/>
      <c r="X48" s="356"/>
    </row>
    <row r="49" spans="1:29" x14ac:dyDescent="0.25">
      <c r="A49" s="138"/>
      <c r="B49" s="130" t="s">
        <v>170</v>
      </c>
      <c r="C49" s="182">
        <f>'Bieu 1B'!C20</f>
        <v>367</v>
      </c>
      <c r="D49" s="198">
        <v>30</v>
      </c>
      <c r="E49" s="189">
        <v>30</v>
      </c>
      <c r="F49" s="190">
        <v>0</v>
      </c>
      <c r="G49" s="193">
        <v>0</v>
      </c>
      <c r="H49" s="193">
        <v>0</v>
      </c>
      <c r="I49" s="189">
        <v>30</v>
      </c>
      <c r="J49" s="190">
        <v>0</v>
      </c>
      <c r="K49" s="193">
        <v>0</v>
      </c>
      <c r="L49" s="193">
        <v>0</v>
      </c>
      <c r="M49" s="191">
        <v>22</v>
      </c>
      <c r="N49" s="192">
        <v>8</v>
      </c>
      <c r="O49" s="193">
        <v>0</v>
      </c>
      <c r="P49" s="193">
        <v>0</v>
      </c>
      <c r="Q49" s="189">
        <v>30</v>
      </c>
      <c r="R49" s="190">
        <v>0</v>
      </c>
      <c r="S49" s="193">
        <v>0</v>
      </c>
      <c r="T49" s="193">
        <v>0</v>
      </c>
      <c r="U49" s="189">
        <v>24</v>
      </c>
      <c r="V49" s="190">
        <v>6</v>
      </c>
      <c r="W49" s="193">
        <v>0</v>
      </c>
      <c r="X49" s="193">
        <v>0</v>
      </c>
    </row>
    <row r="50" spans="1:29" x14ac:dyDescent="0.25">
      <c r="A50" s="138"/>
      <c r="B50" s="130" t="s">
        <v>423</v>
      </c>
      <c r="C50" s="347">
        <f>D49/C49*100</f>
        <v>8.1743869209809272</v>
      </c>
      <c r="D50" s="348"/>
      <c r="E50" s="189">
        <f t="shared" ref="E50:X50" si="12">E49/$D$49*100</f>
        <v>100</v>
      </c>
      <c r="F50" s="192">
        <f t="shared" si="12"/>
        <v>0</v>
      </c>
      <c r="G50" s="193">
        <f t="shared" si="12"/>
        <v>0</v>
      </c>
      <c r="H50" s="193">
        <f t="shared" si="12"/>
        <v>0</v>
      </c>
      <c r="I50" s="189">
        <f t="shared" si="12"/>
        <v>100</v>
      </c>
      <c r="J50" s="190">
        <f t="shared" si="12"/>
        <v>0</v>
      </c>
      <c r="K50" s="193">
        <f t="shared" si="12"/>
        <v>0</v>
      </c>
      <c r="L50" s="193">
        <f t="shared" si="12"/>
        <v>0</v>
      </c>
      <c r="M50" s="191">
        <f t="shared" si="12"/>
        <v>73.333333333333329</v>
      </c>
      <c r="N50" s="192">
        <f t="shared" si="12"/>
        <v>26.666666666666668</v>
      </c>
      <c r="O50" s="193">
        <f t="shared" si="12"/>
        <v>0</v>
      </c>
      <c r="P50" s="193">
        <f t="shared" si="12"/>
        <v>0</v>
      </c>
      <c r="Q50" s="189">
        <f t="shared" si="12"/>
        <v>100</v>
      </c>
      <c r="R50" s="190">
        <f t="shared" si="12"/>
        <v>0</v>
      </c>
      <c r="S50" s="193">
        <f t="shared" si="12"/>
        <v>0</v>
      </c>
      <c r="T50" s="193">
        <f t="shared" si="12"/>
        <v>0</v>
      </c>
      <c r="U50" s="189">
        <f t="shared" si="12"/>
        <v>80</v>
      </c>
      <c r="V50" s="190">
        <f t="shared" si="12"/>
        <v>20</v>
      </c>
      <c r="W50" s="193">
        <f t="shared" si="12"/>
        <v>0</v>
      </c>
      <c r="X50" s="193">
        <f t="shared" si="12"/>
        <v>0</v>
      </c>
    </row>
    <row r="51" spans="1:29" x14ac:dyDescent="0.25">
      <c r="A51" s="138">
        <v>14</v>
      </c>
      <c r="B51" s="203" t="s">
        <v>445</v>
      </c>
      <c r="C51" s="351"/>
      <c r="D51" s="352"/>
      <c r="E51" s="352"/>
      <c r="F51" s="352"/>
      <c r="G51" s="352"/>
      <c r="H51" s="352"/>
      <c r="I51" s="352"/>
      <c r="J51" s="352"/>
      <c r="K51" s="352"/>
      <c r="L51" s="352"/>
      <c r="M51" s="352"/>
      <c r="N51" s="352"/>
      <c r="O51" s="352"/>
      <c r="P51" s="352"/>
      <c r="Q51" s="352"/>
      <c r="R51" s="352"/>
      <c r="S51" s="352"/>
      <c r="T51" s="352"/>
      <c r="U51" s="352"/>
      <c r="V51" s="352"/>
      <c r="W51" s="352"/>
      <c r="X51" s="353"/>
    </row>
    <row r="52" spans="1:29" x14ac:dyDescent="0.25">
      <c r="A52" s="138"/>
      <c r="B52" s="130" t="s">
        <v>170</v>
      </c>
      <c r="C52" s="182">
        <f>'Bieu 1B'!C23</f>
        <v>130</v>
      </c>
      <c r="D52" s="177">
        <v>6</v>
      </c>
      <c r="E52" s="174">
        <v>6</v>
      </c>
      <c r="F52" s="174">
        <v>0</v>
      </c>
      <c r="G52" s="174">
        <v>0</v>
      </c>
      <c r="H52" s="174">
        <v>0</v>
      </c>
      <c r="I52" s="174">
        <v>5</v>
      </c>
      <c r="J52" s="174">
        <v>1</v>
      </c>
      <c r="K52" s="174">
        <v>0</v>
      </c>
      <c r="L52" s="174">
        <v>0</v>
      </c>
      <c r="M52" s="174">
        <v>6</v>
      </c>
      <c r="N52" s="174">
        <v>0</v>
      </c>
      <c r="O52" s="174">
        <v>0</v>
      </c>
      <c r="P52" s="174">
        <v>0</v>
      </c>
      <c r="Q52" s="174">
        <v>6</v>
      </c>
      <c r="R52" s="174">
        <v>0</v>
      </c>
      <c r="S52" s="174">
        <v>0</v>
      </c>
      <c r="T52" s="174">
        <v>0</v>
      </c>
      <c r="U52" s="174">
        <v>6</v>
      </c>
      <c r="V52" s="174">
        <v>0</v>
      </c>
      <c r="W52" s="174">
        <v>0</v>
      </c>
      <c r="X52" s="174">
        <v>0</v>
      </c>
    </row>
    <row r="53" spans="1:29" x14ac:dyDescent="0.25">
      <c r="A53" s="138"/>
      <c r="B53" s="130" t="s">
        <v>423</v>
      </c>
      <c r="C53" s="347">
        <f>D52/C52*100</f>
        <v>4.6153846153846159</v>
      </c>
      <c r="D53" s="348"/>
      <c r="E53" s="189">
        <f>E52/$D$52*100</f>
        <v>100</v>
      </c>
      <c r="F53" s="192">
        <f t="shared" ref="F53:X53" si="13">F52/$D$52*100</f>
        <v>0</v>
      </c>
      <c r="G53" s="192">
        <f t="shared" si="13"/>
        <v>0</v>
      </c>
      <c r="H53" s="192">
        <f t="shared" si="13"/>
        <v>0</v>
      </c>
      <c r="I53" s="189">
        <f t="shared" si="13"/>
        <v>83.333333333333343</v>
      </c>
      <c r="J53" s="192">
        <f t="shared" si="13"/>
        <v>16.666666666666664</v>
      </c>
      <c r="K53" s="192">
        <f t="shared" si="13"/>
        <v>0</v>
      </c>
      <c r="L53" s="192">
        <f t="shared" si="13"/>
        <v>0</v>
      </c>
      <c r="M53" s="189">
        <f t="shared" si="13"/>
        <v>100</v>
      </c>
      <c r="N53" s="192">
        <f t="shared" si="13"/>
        <v>0</v>
      </c>
      <c r="O53" s="192">
        <f t="shared" si="13"/>
        <v>0</v>
      </c>
      <c r="P53" s="192">
        <f t="shared" si="13"/>
        <v>0</v>
      </c>
      <c r="Q53" s="189">
        <f t="shared" si="13"/>
        <v>100</v>
      </c>
      <c r="R53" s="192">
        <f t="shared" si="13"/>
        <v>0</v>
      </c>
      <c r="S53" s="192">
        <f t="shared" si="13"/>
        <v>0</v>
      </c>
      <c r="T53" s="192">
        <f t="shared" si="13"/>
        <v>0</v>
      </c>
      <c r="U53" s="189">
        <f t="shared" si="13"/>
        <v>100</v>
      </c>
      <c r="V53" s="192">
        <f t="shared" si="13"/>
        <v>0</v>
      </c>
      <c r="W53" s="192">
        <f t="shared" si="13"/>
        <v>0</v>
      </c>
      <c r="X53" s="192">
        <f t="shared" si="13"/>
        <v>0</v>
      </c>
    </row>
    <row r="54" spans="1:29" x14ac:dyDescent="0.25">
      <c r="A54" s="138">
        <v>15</v>
      </c>
      <c r="B54" s="203" t="s">
        <v>446</v>
      </c>
      <c r="C54" s="354"/>
      <c r="D54" s="355"/>
      <c r="E54" s="355"/>
      <c r="F54" s="355"/>
      <c r="G54" s="355"/>
      <c r="H54" s="355"/>
      <c r="I54" s="355"/>
      <c r="J54" s="355"/>
      <c r="K54" s="355"/>
      <c r="L54" s="355"/>
      <c r="M54" s="355"/>
      <c r="N54" s="355"/>
      <c r="O54" s="355"/>
      <c r="P54" s="355"/>
      <c r="Q54" s="355"/>
      <c r="R54" s="355"/>
      <c r="S54" s="355"/>
      <c r="T54" s="355"/>
      <c r="U54" s="355"/>
      <c r="V54" s="355"/>
      <c r="W54" s="355"/>
      <c r="X54" s="356"/>
    </row>
    <row r="55" spans="1:29" x14ac:dyDescent="0.25">
      <c r="A55" s="138"/>
      <c r="B55" s="130" t="s">
        <v>170</v>
      </c>
      <c r="C55" s="182">
        <f>'Bieu 1B'!C22</f>
        <v>133</v>
      </c>
      <c r="D55" s="199">
        <v>15</v>
      </c>
      <c r="E55" s="189">
        <v>15</v>
      </c>
      <c r="F55" s="190">
        <v>0</v>
      </c>
      <c r="G55" s="193">
        <v>0</v>
      </c>
      <c r="H55" s="193">
        <v>0</v>
      </c>
      <c r="I55" s="189">
        <v>15</v>
      </c>
      <c r="J55" s="190">
        <v>0</v>
      </c>
      <c r="K55" s="193">
        <v>0</v>
      </c>
      <c r="L55" s="193">
        <v>0</v>
      </c>
      <c r="M55" s="191">
        <v>15</v>
      </c>
      <c r="N55" s="192">
        <v>0</v>
      </c>
      <c r="O55" s="193">
        <v>0</v>
      </c>
      <c r="P55" s="193">
        <v>0</v>
      </c>
      <c r="Q55" s="189">
        <v>15</v>
      </c>
      <c r="R55" s="190">
        <v>0</v>
      </c>
      <c r="S55" s="193">
        <v>0</v>
      </c>
      <c r="T55" s="193">
        <v>0</v>
      </c>
      <c r="U55" s="189">
        <v>15</v>
      </c>
      <c r="V55" s="190">
        <v>0</v>
      </c>
      <c r="W55" s="190">
        <v>0</v>
      </c>
      <c r="X55" s="193">
        <v>0</v>
      </c>
    </row>
    <row r="56" spans="1:29" x14ac:dyDescent="0.25">
      <c r="A56" s="138"/>
      <c r="B56" s="130" t="s">
        <v>423</v>
      </c>
      <c r="C56" s="347">
        <f>D55/C55*100</f>
        <v>11.278195488721805</v>
      </c>
      <c r="D56" s="348"/>
      <c r="E56" s="189">
        <f t="shared" ref="E56:J56" si="14">E55/$D$55*100</f>
        <v>100</v>
      </c>
      <c r="F56" s="190">
        <f t="shared" si="14"/>
        <v>0</v>
      </c>
      <c r="G56" s="193">
        <f t="shared" si="14"/>
        <v>0</v>
      </c>
      <c r="H56" s="193">
        <f t="shared" si="14"/>
        <v>0</v>
      </c>
      <c r="I56" s="189">
        <f t="shared" si="14"/>
        <v>100</v>
      </c>
      <c r="J56" s="190">
        <f t="shared" si="14"/>
        <v>0</v>
      </c>
      <c r="K56" s="193">
        <f>K55/4*100</f>
        <v>0</v>
      </c>
      <c r="L56" s="193">
        <f t="shared" ref="L56:X56" si="15">L55/$D$55*100</f>
        <v>0</v>
      </c>
      <c r="M56" s="191">
        <f t="shared" si="15"/>
        <v>100</v>
      </c>
      <c r="N56" s="192">
        <f t="shared" si="15"/>
        <v>0</v>
      </c>
      <c r="O56" s="193">
        <f t="shared" si="15"/>
        <v>0</v>
      </c>
      <c r="P56" s="193">
        <f t="shared" si="15"/>
        <v>0</v>
      </c>
      <c r="Q56" s="189">
        <f t="shared" si="15"/>
        <v>100</v>
      </c>
      <c r="R56" s="190">
        <f t="shared" si="15"/>
        <v>0</v>
      </c>
      <c r="S56" s="193">
        <f t="shared" si="15"/>
        <v>0</v>
      </c>
      <c r="T56" s="193">
        <f t="shared" si="15"/>
        <v>0</v>
      </c>
      <c r="U56" s="189">
        <f t="shared" si="15"/>
        <v>100</v>
      </c>
      <c r="V56" s="190">
        <f t="shared" si="15"/>
        <v>0</v>
      </c>
      <c r="W56" s="190">
        <f t="shared" si="15"/>
        <v>0</v>
      </c>
      <c r="X56" s="193">
        <f t="shared" si="15"/>
        <v>0</v>
      </c>
    </row>
    <row r="57" spans="1:29" x14ac:dyDescent="0.25">
      <c r="A57" s="138">
        <v>16</v>
      </c>
      <c r="B57" s="129" t="s">
        <v>447</v>
      </c>
      <c r="C57" s="357"/>
      <c r="D57" s="358"/>
      <c r="E57" s="358"/>
      <c r="F57" s="358"/>
      <c r="G57" s="358"/>
      <c r="H57" s="358"/>
      <c r="I57" s="358"/>
      <c r="J57" s="358"/>
      <c r="K57" s="358"/>
      <c r="L57" s="358"/>
      <c r="M57" s="358"/>
      <c r="N57" s="358"/>
      <c r="O57" s="358"/>
      <c r="P57" s="358"/>
      <c r="Q57" s="358"/>
      <c r="R57" s="358"/>
      <c r="S57" s="358"/>
      <c r="T57" s="358"/>
      <c r="U57" s="358"/>
      <c r="V57" s="358"/>
      <c r="W57" s="358"/>
      <c r="X57" s="359"/>
    </row>
    <row r="58" spans="1:29" x14ac:dyDescent="0.25">
      <c r="A58" s="139"/>
      <c r="B58" s="130" t="s">
        <v>170</v>
      </c>
      <c r="C58" s="182">
        <f>'Bieu 1B'!C24</f>
        <v>49</v>
      </c>
      <c r="D58" s="201">
        <v>7</v>
      </c>
      <c r="E58" s="184">
        <v>7</v>
      </c>
      <c r="F58" s="188">
        <v>0</v>
      </c>
      <c r="G58" s="185">
        <v>0</v>
      </c>
      <c r="H58" s="185">
        <v>0</v>
      </c>
      <c r="I58" s="184">
        <v>6</v>
      </c>
      <c r="J58" s="188">
        <v>1</v>
      </c>
      <c r="K58" s="185">
        <v>0</v>
      </c>
      <c r="L58" s="185">
        <v>0</v>
      </c>
      <c r="M58" s="186">
        <v>5</v>
      </c>
      <c r="N58" s="187">
        <v>2</v>
      </c>
      <c r="O58" s="185">
        <v>0</v>
      </c>
      <c r="P58" s="185">
        <v>0</v>
      </c>
      <c r="Q58" s="184">
        <v>7</v>
      </c>
      <c r="R58" s="188">
        <v>0</v>
      </c>
      <c r="S58" s="185">
        <v>0</v>
      </c>
      <c r="T58" s="185">
        <v>0</v>
      </c>
      <c r="U58" s="184">
        <v>7</v>
      </c>
      <c r="V58" s="188">
        <v>0</v>
      </c>
      <c r="W58" s="185">
        <v>0</v>
      </c>
      <c r="X58" s="185">
        <v>0</v>
      </c>
    </row>
    <row r="59" spans="1:29" x14ac:dyDescent="0.25">
      <c r="A59" s="138"/>
      <c r="B59" s="130" t="s">
        <v>423</v>
      </c>
      <c r="C59" s="347">
        <f>D58/C58*100</f>
        <v>14.285714285714285</v>
      </c>
      <c r="D59" s="348"/>
      <c r="E59" s="189">
        <f t="shared" ref="E59:X59" si="16">E58/$D$58*100</f>
        <v>100</v>
      </c>
      <c r="F59" s="190">
        <f t="shared" si="16"/>
        <v>0</v>
      </c>
      <c r="G59" s="193">
        <f t="shared" si="16"/>
        <v>0</v>
      </c>
      <c r="H59" s="193">
        <f t="shared" si="16"/>
        <v>0</v>
      </c>
      <c r="I59" s="189">
        <f t="shared" si="16"/>
        <v>85.714285714285708</v>
      </c>
      <c r="J59" s="190">
        <f t="shared" si="16"/>
        <v>14.285714285714285</v>
      </c>
      <c r="K59" s="193">
        <f t="shared" si="16"/>
        <v>0</v>
      </c>
      <c r="L59" s="193">
        <f t="shared" si="16"/>
        <v>0</v>
      </c>
      <c r="M59" s="191">
        <f t="shared" si="16"/>
        <v>71.428571428571431</v>
      </c>
      <c r="N59" s="192">
        <f t="shared" si="16"/>
        <v>28.571428571428569</v>
      </c>
      <c r="O59" s="193">
        <f t="shared" si="16"/>
        <v>0</v>
      </c>
      <c r="P59" s="193">
        <f t="shared" si="16"/>
        <v>0</v>
      </c>
      <c r="Q59" s="189">
        <f t="shared" si="16"/>
        <v>100</v>
      </c>
      <c r="R59" s="190">
        <f t="shared" si="16"/>
        <v>0</v>
      </c>
      <c r="S59" s="193">
        <f t="shared" si="16"/>
        <v>0</v>
      </c>
      <c r="T59" s="193">
        <f t="shared" si="16"/>
        <v>0</v>
      </c>
      <c r="U59" s="189">
        <f t="shared" si="16"/>
        <v>100</v>
      </c>
      <c r="V59" s="190">
        <f t="shared" si="16"/>
        <v>0</v>
      </c>
      <c r="W59" s="193">
        <f t="shared" si="16"/>
        <v>0</v>
      </c>
      <c r="X59" s="193">
        <f t="shared" si="16"/>
        <v>0</v>
      </c>
    </row>
    <row r="60" spans="1:29" x14ac:dyDescent="0.25">
      <c r="A60" s="138"/>
      <c r="B60" s="360" t="s">
        <v>424</v>
      </c>
      <c r="C60" s="361"/>
      <c r="D60" s="362"/>
      <c r="E60" s="168"/>
      <c r="F60" s="153"/>
      <c r="G60" s="153"/>
      <c r="H60" s="153"/>
      <c r="I60" s="169"/>
      <c r="J60" s="154"/>
      <c r="K60" s="154"/>
      <c r="L60" s="154"/>
      <c r="M60" s="171"/>
      <c r="N60" s="170"/>
      <c r="O60" s="154"/>
      <c r="P60" s="154"/>
      <c r="Q60" s="169"/>
      <c r="R60" s="154"/>
      <c r="S60" s="154"/>
      <c r="T60" s="154"/>
      <c r="U60" s="169"/>
      <c r="V60" s="154"/>
      <c r="W60" s="154"/>
      <c r="X60" s="154"/>
    </row>
    <row r="61" spans="1:29" ht="25.5" customHeight="1" x14ac:dyDescent="0.25">
      <c r="A61" s="140"/>
      <c r="B61" s="131" t="s">
        <v>170</v>
      </c>
      <c r="C61" s="155">
        <f>C58+C55+C52+C49+C46+C43+C40+C37+C34+C31+C28+C25+C22+C19+C16+C13</f>
        <v>4921</v>
      </c>
      <c r="D61" s="178">
        <f t="shared" ref="D61:X61" si="17">D58+D55+D52+D49+D46+D43+D40+D37+D34+D31+D28+D25+D22+D19+D16+D13</f>
        <v>670</v>
      </c>
      <c r="E61" s="155">
        <f t="shared" si="17"/>
        <v>627</v>
      </c>
      <c r="F61" s="155">
        <f t="shared" si="17"/>
        <v>43</v>
      </c>
      <c r="G61" s="155">
        <f t="shared" si="17"/>
        <v>0</v>
      </c>
      <c r="H61" s="155">
        <f t="shared" si="17"/>
        <v>0</v>
      </c>
      <c r="I61" s="155">
        <f t="shared" si="17"/>
        <v>650</v>
      </c>
      <c r="J61" s="155">
        <f t="shared" si="17"/>
        <v>20</v>
      </c>
      <c r="K61" s="155">
        <f t="shared" si="17"/>
        <v>0</v>
      </c>
      <c r="L61" s="155">
        <f t="shared" si="17"/>
        <v>0</v>
      </c>
      <c r="M61" s="155">
        <f t="shared" si="17"/>
        <v>586</v>
      </c>
      <c r="N61" s="155">
        <f>N58+N55+N52+N49+N46+N43+N40+N37+N34+N31+N28+N25+N22+N19+N16+N13</f>
        <v>84</v>
      </c>
      <c r="O61" s="155">
        <f t="shared" si="17"/>
        <v>0</v>
      </c>
      <c r="P61" s="155">
        <f t="shared" si="17"/>
        <v>0</v>
      </c>
      <c r="Q61" s="155">
        <f t="shared" si="17"/>
        <v>659</v>
      </c>
      <c r="R61" s="155">
        <f t="shared" si="17"/>
        <v>11</v>
      </c>
      <c r="S61" s="155">
        <f t="shared" si="17"/>
        <v>0</v>
      </c>
      <c r="T61" s="155">
        <f t="shared" si="17"/>
        <v>0</v>
      </c>
      <c r="U61" s="155">
        <f t="shared" si="17"/>
        <v>633</v>
      </c>
      <c r="V61" s="155">
        <f t="shared" si="17"/>
        <v>37</v>
      </c>
      <c r="W61" s="155">
        <f t="shared" si="17"/>
        <v>0</v>
      </c>
      <c r="X61" s="155">
        <f t="shared" si="17"/>
        <v>0</v>
      </c>
      <c r="AC61" s="216">
        <f>850+420</f>
        <v>1270</v>
      </c>
    </row>
    <row r="62" spans="1:29" x14ac:dyDescent="0.25">
      <c r="A62" s="140"/>
      <c r="B62" s="131" t="s">
        <v>425</v>
      </c>
      <c r="C62" s="349">
        <f>$D$61/C61*100</f>
        <v>13.615118878276771</v>
      </c>
      <c r="D62" s="350"/>
      <c r="E62" s="156">
        <f t="shared" ref="E62:X62" si="18">E61/$D$61*100</f>
        <v>93.582089552238799</v>
      </c>
      <c r="F62" s="156">
        <f t="shared" si="18"/>
        <v>6.4179104477611935</v>
      </c>
      <c r="G62" s="156">
        <f t="shared" si="18"/>
        <v>0</v>
      </c>
      <c r="H62" s="156">
        <f t="shared" si="18"/>
        <v>0</v>
      </c>
      <c r="I62" s="156">
        <f t="shared" si="18"/>
        <v>97.014925373134332</v>
      </c>
      <c r="J62" s="156">
        <f t="shared" si="18"/>
        <v>2.9850746268656714</v>
      </c>
      <c r="K62" s="156">
        <f t="shared" si="18"/>
        <v>0</v>
      </c>
      <c r="L62" s="156">
        <f t="shared" si="18"/>
        <v>0</v>
      </c>
      <c r="M62" s="156">
        <f t="shared" si="18"/>
        <v>87.462686567164184</v>
      </c>
      <c r="N62" s="156">
        <f>N61/D61*100</f>
        <v>12.53731343283582</v>
      </c>
      <c r="O62" s="156">
        <f t="shared" si="18"/>
        <v>0</v>
      </c>
      <c r="P62" s="156">
        <f t="shared" si="18"/>
        <v>0</v>
      </c>
      <c r="Q62" s="156">
        <f t="shared" si="18"/>
        <v>98.358208955223887</v>
      </c>
      <c r="R62" s="156">
        <f t="shared" si="18"/>
        <v>1.6417910447761193</v>
      </c>
      <c r="S62" s="156">
        <f t="shared" si="18"/>
        <v>0</v>
      </c>
      <c r="T62" s="156">
        <f t="shared" si="18"/>
        <v>0</v>
      </c>
      <c r="U62" s="156">
        <f t="shared" si="18"/>
        <v>94.477611940298516</v>
      </c>
      <c r="V62" s="156">
        <f t="shared" si="18"/>
        <v>5.5223880597014929</v>
      </c>
      <c r="W62" s="156">
        <f t="shared" si="18"/>
        <v>0</v>
      </c>
      <c r="X62" s="156">
        <f t="shared" si="18"/>
        <v>0</v>
      </c>
    </row>
    <row r="64" spans="1:29" x14ac:dyDescent="0.25">
      <c r="R64" s="329"/>
      <c r="S64" s="329"/>
      <c r="T64" s="329"/>
      <c r="U64" s="329"/>
      <c r="V64" s="329"/>
      <c r="W64" s="329"/>
      <c r="X64" s="329"/>
    </row>
    <row r="65" spans="18:24" x14ac:dyDescent="0.25">
      <c r="R65" s="329"/>
      <c r="S65" s="329"/>
      <c r="T65" s="329"/>
      <c r="U65" s="329"/>
      <c r="V65" s="329"/>
      <c r="W65" s="329"/>
      <c r="X65" s="329"/>
    </row>
    <row r="70" spans="18:24" x14ac:dyDescent="0.25">
      <c r="R70" s="329"/>
      <c r="S70" s="329"/>
      <c r="T70" s="329"/>
      <c r="U70" s="329"/>
      <c r="V70" s="329"/>
      <c r="W70" s="329"/>
      <c r="X70" s="329"/>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7" zoomScaleNormal="100" workbookViewId="0">
      <selection activeCell="F8" sqref="F8"/>
    </sheetView>
  </sheetViews>
  <sheetFormatPr defaultRowHeight="15" x14ac:dyDescent="0.25"/>
  <cols>
    <col min="1" max="1" width="5.140625" customWidth="1"/>
    <col min="2" max="2" width="21.7109375" customWidth="1"/>
    <col min="3" max="15" width="7.28515625" customWidth="1"/>
  </cols>
  <sheetData>
    <row r="1" spans="1:15" x14ac:dyDescent="0.25">
      <c r="A1" s="250" t="s">
        <v>371</v>
      </c>
      <c r="B1" s="250"/>
      <c r="C1" s="2"/>
      <c r="D1" s="2"/>
      <c r="E1" s="2"/>
      <c r="F1" s="2"/>
      <c r="G1" s="2"/>
      <c r="H1" s="2"/>
      <c r="I1" s="2"/>
      <c r="J1" s="2"/>
      <c r="K1" s="2"/>
      <c r="M1" s="16"/>
      <c r="N1" s="249" t="s">
        <v>20</v>
      </c>
      <c r="O1" s="249"/>
    </row>
    <row r="2" spans="1:15" x14ac:dyDescent="0.25">
      <c r="A2" s="250" t="s">
        <v>372</v>
      </c>
      <c r="B2" s="250"/>
      <c r="C2" s="64"/>
      <c r="D2" s="64"/>
      <c r="E2" s="64"/>
      <c r="F2" s="64"/>
      <c r="G2" s="64"/>
      <c r="H2" s="64"/>
      <c r="I2" s="64"/>
      <c r="J2" s="64"/>
      <c r="K2" s="64"/>
      <c r="M2" s="63"/>
      <c r="N2" s="63"/>
      <c r="O2" s="63"/>
    </row>
    <row r="3" spans="1:15" ht="48.75" customHeight="1" x14ac:dyDescent="0.25">
      <c r="A3" s="242" t="s">
        <v>465</v>
      </c>
      <c r="B3" s="242"/>
      <c r="C3" s="242"/>
      <c r="D3" s="242"/>
      <c r="E3" s="242"/>
      <c r="F3" s="242"/>
      <c r="G3" s="242"/>
      <c r="H3" s="242"/>
      <c r="I3" s="242"/>
      <c r="J3" s="242"/>
      <c r="K3" s="242"/>
      <c r="L3" s="242"/>
      <c r="M3" s="242"/>
      <c r="N3" s="242"/>
      <c r="O3" s="242"/>
    </row>
    <row r="4" spans="1:15" ht="10.5" customHeight="1" x14ac:dyDescent="0.25">
      <c r="C4" s="243"/>
      <c r="D4" s="243"/>
      <c r="E4" s="243"/>
      <c r="F4" s="243"/>
      <c r="G4" s="243"/>
      <c r="H4" s="243"/>
      <c r="I4" s="243"/>
      <c r="J4" s="243"/>
      <c r="K4" s="243"/>
      <c r="L4" s="243"/>
      <c r="M4" s="243"/>
    </row>
    <row r="5" spans="1:15" s="1" customFormat="1" ht="24" customHeight="1" x14ac:dyDescent="0.2">
      <c r="A5" s="236" t="s">
        <v>15</v>
      </c>
      <c r="B5" s="236" t="s">
        <v>180</v>
      </c>
      <c r="C5" s="244" t="s">
        <v>2</v>
      </c>
      <c r="D5" s="244"/>
      <c r="E5" s="244"/>
      <c r="F5" s="244" t="s">
        <v>13</v>
      </c>
      <c r="G5" s="244"/>
      <c r="H5" s="244"/>
      <c r="I5" s="244"/>
      <c r="J5" s="244" t="s">
        <v>3</v>
      </c>
      <c r="K5" s="244"/>
      <c r="L5" s="244"/>
      <c r="M5" s="236" t="s">
        <v>11</v>
      </c>
      <c r="N5" s="236" t="s">
        <v>12</v>
      </c>
      <c r="O5" s="236" t="s">
        <v>65</v>
      </c>
    </row>
    <row r="6" spans="1:15" s="1" customFormat="1" ht="14.25" x14ac:dyDescent="0.2">
      <c r="A6" s="237"/>
      <c r="B6" s="237"/>
      <c r="C6" s="244" t="s">
        <v>4</v>
      </c>
      <c r="D6" s="248" t="s">
        <v>5</v>
      </c>
      <c r="E6" s="248"/>
      <c r="F6" s="244" t="s">
        <v>4</v>
      </c>
      <c r="G6" s="245" t="s">
        <v>5</v>
      </c>
      <c r="H6" s="246"/>
      <c r="I6" s="247"/>
      <c r="J6" s="244" t="s">
        <v>4</v>
      </c>
      <c r="K6" s="248" t="s">
        <v>5</v>
      </c>
      <c r="L6" s="248"/>
      <c r="M6" s="237"/>
      <c r="N6" s="237"/>
      <c r="O6" s="237"/>
    </row>
    <row r="7" spans="1:15" s="1" customFormat="1" ht="75.75" customHeight="1" x14ac:dyDescent="0.2">
      <c r="A7" s="238"/>
      <c r="B7" s="238"/>
      <c r="C7" s="244"/>
      <c r="D7" s="27" t="s">
        <v>6</v>
      </c>
      <c r="E7" s="27" t="s">
        <v>7</v>
      </c>
      <c r="F7" s="244"/>
      <c r="G7" s="27" t="s">
        <v>14</v>
      </c>
      <c r="H7" s="27" t="s">
        <v>8</v>
      </c>
      <c r="I7" s="27" t="s">
        <v>9</v>
      </c>
      <c r="J7" s="244"/>
      <c r="K7" s="27" t="s">
        <v>10</v>
      </c>
      <c r="L7" s="27" t="s">
        <v>185</v>
      </c>
      <c r="M7" s="238"/>
      <c r="N7" s="238"/>
      <c r="O7" s="238"/>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508</v>
      </c>
      <c r="D9" s="220">
        <v>36</v>
      </c>
      <c r="E9" s="220">
        <v>472</v>
      </c>
      <c r="F9" s="5">
        <f>G9+H9+I9</f>
        <v>462</v>
      </c>
      <c r="G9" s="221">
        <v>448</v>
      </c>
      <c r="H9" s="221">
        <v>14</v>
      </c>
      <c r="I9" s="222">
        <v>0</v>
      </c>
      <c r="J9" s="5">
        <f>K9+L9</f>
        <v>46</v>
      </c>
      <c r="K9" s="223">
        <v>41</v>
      </c>
      <c r="L9" s="224">
        <v>5</v>
      </c>
      <c r="M9" s="225">
        <v>0</v>
      </c>
      <c r="N9" s="226">
        <v>8</v>
      </c>
      <c r="O9" s="5">
        <v>267</v>
      </c>
    </row>
    <row r="10" spans="1:15" x14ac:dyDescent="0.25">
      <c r="A10" s="6">
        <v>2</v>
      </c>
      <c r="B10" s="5" t="s">
        <v>191</v>
      </c>
      <c r="C10" s="5">
        <f>F10+J10+M10</f>
        <v>381</v>
      </c>
      <c r="D10" s="220">
        <v>28</v>
      </c>
      <c r="E10" s="220">
        <v>353</v>
      </c>
      <c r="F10" s="5">
        <f t="shared" ref="F10:F24" si="0">G10+H10+I10</f>
        <v>348</v>
      </c>
      <c r="G10" s="221">
        <v>323</v>
      </c>
      <c r="H10" s="221">
        <v>25</v>
      </c>
      <c r="I10" s="222">
        <v>0</v>
      </c>
      <c r="J10" s="5">
        <f t="shared" ref="J10:J24" si="1">K10+L10</f>
        <v>33</v>
      </c>
      <c r="K10" s="223">
        <v>31</v>
      </c>
      <c r="L10" s="224">
        <v>2</v>
      </c>
      <c r="M10" s="225">
        <v>0</v>
      </c>
      <c r="N10" s="226">
        <v>13</v>
      </c>
      <c r="O10" s="5">
        <v>108</v>
      </c>
    </row>
    <row r="11" spans="1:15" x14ac:dyDescent="0.25">
      <c r="A11" s="6">
        <v>3</v>
      </c>
      <c r="B11" s="5" t="s">
        <v>192</v>
      </c>
      <c r="C11" s="5">
        <f t="shared" ref="C11:C24" si="2">F11+J11+M11</f>
        <v>247</v>
      </c>
      <c r="D11" s="220">
        <v>84</v>
      </c>
      <c r="E11" s="220">
        <v>163</v>
      </c>
      <c r="F11" s="5">
        <f t="shared" si="0"/>
        <v>154</v>
      </c>
      <c r="G11" s="221">
        <v>136</v>
      </c>
      <c r="H11" s="221">
        <v>18</v>
      </c>
      <c r="I11" s="222">
        <v>0</v>
      </c>
      <c r="J11" s="5">
        <f t="shared" si="1"/>
        <v>92</v>
      </c>
      <c r="K11" s="223">
        <v>89</v>
      </c>
      <c r="L11" s="224">
        <v>3</v>
      </c>
      <c r="M11" s="225">
        <v>1</v>
      </c>
      <c r="N11" s="226">
        <v>40</v>
      </c>
      <c r="O11" s="5">
        <v>44</v>
      </c>
    </row>
    <row r="12" spans="1:15" x14ac:dyDescent="0.25">
      <c r="A12" s="6">
        <v>4</v>
      </c>
      <c r="B12" s="5" t="s">
        <v>193</v>
      </c>
      <c r="C12" s="5">
        <f t="shared" si="2"/>
        <v>430</v>
      </c>
      <c r="D12" s="220">
        <v>76</v>
      </c>
      <c r="E12" s="220">
        <v>354</v>
      </c>
      <c r="F12" s="5">
        <f t="shared" si="0"/>
        <v>349</v>
      </c>
      <c r="G12" s="221">
        <v>342</v>
      </c>
      <c r="H12" s="221">
        <v>7</v>
      </c>
      <c r="I12" s="222">
        <v>0</v>
      </c>
      <c r="J12" s="5">
        <f t="shared" si="1"/>
        <v>78</v>
      </c>
      <c r="K12" s="223">
        <v>76</v>
      </c>
      <c r="L12" s="224">
        <v>2</v>
      </c>
      <c r="M12" s="225">
        <v>3</v>
      </c>
      <c r="N12" s="226">
        <v>16</v>
      </c>
      <c r="O12" s="5">
        <v>34</v>
      </c>
    </row>
    <row r="13" spans="1:15" x14ac:dyDescent="0.25">
      <c r="A13" s="6">
        <v>5</v>
      </c>
      <c r="B13" s="5" t="s">
        <v>194</v>
      </c>
      <c r="C13" s="5">
        <f t="shared" si="2"/>
        <v>325</v>
      </c>
      <c r="D13" s="220">
        <v>7</v>
      </c>
      <c r="E13" s="220">
        <v>318</v>
      </c>
      <c r="F13" s="5">
        <f t="shared" si="0"/>
        <v>312</v>
      </c>
      <c r="G13" s="221">
        <v>307</v>
      </c>
      <c r="H13" s="221">
        <v>5</v>
      </c>
      <c r="I13" s="222">
        <v>0</v>
      </c>
      <c r="J13" s="5">
        <f t="shared" si="1"/>
        <v>13</v>
      </c>
      <c r="K13" s="223">
        <v>13</v>
      </c>
      <c r="L13" s="224">
        <v>0</v>
      </c>
      <c r="M13" s="225">
        <v>0</v>
      </c>
      <c r="N13" s="226">
        <v>2</v>
      </c>
      <c r="O13" s="5">
        <v>85</v>
      </c>
    </row>
    <row r="14" spans="1:15" x14ac:dyDescent="0.25">
      <c r="A14" s="6">
        <v>6</v>
      </c>
      <c r="B14" s="5" t="s">
        <v>195</v>
      </c>
      <c r="C14" s="5">
        <f t="shared" si="2"/>
        <v>186</v>
      </c>
      <c r="D14" s="220">
        <v>73</v>
      </c>
      <c r="E14" s="220">
        <v>113</v>
      </c>
      <c r="F14" s="5">
        <f t="shared" si="0"/>
        <v>108</v>
      </c>
      <c r="G14" s="221">
        <v>102</v>
      </c>
      <c r="H14" s="221">
        <v>6</v>
      </c>
      <c r="I14" s="222">
        <v>0</v>
      </c>
      <c r="J14" s="5">
        <f t="shared" si="1"/>
        <v>78</v>
      </c>
      <c r="K14" s="223">
        <v>78</v>
      </c>
      <c r="L14" s="224">
        <v>0</v>
      </c>
      <c r="M14" s="225">
        <v>0</v>
      </c>
      <c r="N14" s="226">
        <v>18</v>
      </c>
      <c r="O14" s="5">
        <v>92</v>
      </c>
    </row>
    <row r="15" spans="1:15" x14ac:dyDescent="0.25">
      <c r="A15" s="6">
        <v>7</v>
      </c>
      <c r="B15" s="5" t="s">
        <v>196</v>
      </c>
      <c r="C15" s="5">
        <f t="shared" si="2"/>
        <v>502</v>
      </c>
      <c r="D15" s="220">
        <v>17</v>
      </c>
      <c r="E15" s="220">
        <v>485</v>
      </c>
      <c r="F15" s="5">
        <f t="shared" si="0"/>
        <v>482</v>
      </c>
      <c r="G15" s="221">
        <v>479</v>
      </c>
      <c r="H15" s="221">
        <v>3</v>
      </c>
      <c r="I15" s="222">
        <v>0</v>
      </c>
      <c r="J15" s="5">
        <f t="shared" si="1"/>
        <v>19</v>
      </c>
      <c r="K15" s="223">
        <v>18</v>
      </c>
      <c r="L15" s="224">
        <v>1</v>
      </c>
      <c r="M15" s="225">
        <v>1</v>
      </c>
      <c r="N15" s="226">
        <v>0</v>
      </c>
      <c r="O15" s="5">
        <v>18</v>
      </c>
    </row>
    <row r="16" spans="1:15" x14ac:dyDescent="0.25">
      <c r="A16" s="6">
        <v>8</v>
      </c>
      <c r="B16" s="5" t="s">
        <v>197</v>
      </c>
      <c r="C16" s="5">
        <f t="shared" si="2"/>
        <v>245</v>
      </c>
      <c r="D16" s="220">
        <v>26</v>
      </c>
      <c r="E16" s="220">
        <v>219</v>
      </c>
      <c r="F16" s="5">
        <f t="shared" si="0"/>
        <v>216</v>
      </c>
      <c r="G16" s="221">
        <v>208</v>
      </c>
      <c r="H16" s="221">
        <v>8</v>
      </c>
      <c r="I16" s="222">
        <v>0</v>
      </c>
      <c r="J16" s="5">
        <f t="shared" si="1"/>
        <v>28</v>
      </c>
      <c r="K16" s="223">
        <v>27</v>
      </c>
      <c r="L16" s="224">
        <v>1</v>
      </c>
      <c r="M16" s="225">
        <v>1</v>
      </c>
      <c r="N16" s="226">
        <v>11</v>
      </c>
      <c r="O16" s="5">
        <v>55</v>
      </c>
    </row>
    <row r="17" spans="1:15" x14ac:dyDescent="0.25">
      <c r="A17" s="6">
        <v>9</v>
      </c>
      <c r="B17" s="5" t="s">
        <v>198</v>
      </c>
      <c r="C17" s="5">
        <f t="shared" si="2"/>
        <v>183</v>
      </c>
      <c r="D17" s="220">
        <v>29</v>
      </c>
      <c r="E17" s="220">
        <v>154</v>
      </c>
      <c r="F17" s="5">
        <f t="shared" si="0"/>
        <v>153</v>
      </c>
      <c r="G17" s="221">
        <v>146</v>
      </c>
      <c r="H17" s="221">
        <v>7</v>
      </c>
      <c r="I17" s="222">
        <v>0</v>
      </c>
      <c r="J17" s="5">
        <f t="shared" si="1"/>
        <v>30</v>
      </c>
      <c r="K17" s="223">
        <v>30</v>
      </c>
      <c r="L17" s="224">
        <v>0</v>
      </c>
      <c r="M17" s="225">
        <v>0</v>
      </c>
      <c r="N17" s="226">
        <v>13</v>
      </c>
      <c r="O17" s="5">
        <v>53</v>
      </c>
    </row>
    <row r="18" spans="1:15" x14ac:dyDescent="0.25">
      <c r="A18" s="6">
        <v>10</v>
      </c>
      <c r="B18" s="5" t="s">
        <v>199</v>
      </c>
      <c r="C18" s="5">
        <f t="shared" si="2"/>
        <v>456</v>
      </c>
      <c r="D18" s="220">
        <v>19</v>
      </c>
      <c r="E18" s="220">
        <v>437</v>
      </c>
      <c r="F18" s="5">
        <f t="shared" si="0"/>
        <v>410</v>
      </c>
      <c r="G18" s="221">
        <v>408</v>
      </c>
      <c r="H18" s="221">
        <v>2</v>
      </c>
      <c r="I18" s="222">
        <v>0</v>
      </c>
      <c r="J18" s="5">
        <f t="shared" si="1"/>
        <v>46</v>
      </c>
      <c r="K18" s="223">
        <v>43</v>
      </c>
      <c r="L18" s="224">
        <v>3</v>
      </c>
      <c r="M18" s="225">
        <v>0</v>
      </c>
      <c r="N18" s="226">
        <v>11</v>
      </c>
      <c r="O18" s="5">
        <v>61</v>
      </c>
    </row>
    <row r="19" spans="1:15" x14ac:dyDescent="0.25">
      <c r="A19" s="6">
        <v>11</v>
      </c>
      <c r="B19" s="5" t="s">
        <v>200</v>
      </c>
      <c r="C19" s="5">
        <f t="shared" si="2"/>
        <v>459</v>
      </c>
      <c r="D19" s="220">
        <v>54</v>
      </c>
      <c r="E19" s="220">
        <v>405</v>
      </c>
      <c r="F19" s="5">
        <f t="shared" si="0"/>
        <v>392</v>
      </c>
      <c r="G19" s="221">
        <v>378</v>
      </c>
      <c r="H19" s="221">
        <v>14</v>
      </c>
      <c r="I19" s="222">
        <v>0</v>
      </c>
      <c r="J19" s="5">
        <f t="shared" si="1"/>
        <v>67</v>
      </c>
      <c r="K19" s="223">
        <v>66</v>
      </c>
      <c r="L19" s="224">
        <v>1</v>
      </c>
      <c r="M19" s="225">
        <v>0</v>
      </c>
      <c r="N19" s="226">
        <v>21</v>
      </c>
      <c r="O19" s="5">
        <v>112</v>
      </c>
    </row>
    <row r="20" spans="1:15" x14ac:dyDescent="0.25">
      <c r="A20" s="6">
        <v>12</v>
      </c>
      <c r="B20" s="5" t="s">
        <v>201</v>
      </c>
      <c r="C20" s="5">
        <f t="shared" si="2"/>
        <v>367</v>
      </c>
      <c r="D20" s="220">
        <v>18</v>
      </c>
      <c r="E20" s="220">
        <v>349</v>
      </c>
      <c r="F20" s="5">
        <f t="shared" si="0"/>
        <v>344</v>
      </c>
      <c r="G20" s="221">
        <v>330</v>
      </c>
      <c r="H20" s="221">
        <v>14</v>
      </c>
      <c r="I20" s="222">
        <v>0</v>
      </c>
      <c r="J20" s="5">
        <f t="shared" si="1"/>
        <v>23</v>
      </c>
      <c r="K20" s="223">
        <v>23</v>
      </c>
      <c r="L20" s="224">
        <v>0</v>
      </c>
      <c r="M20" s="225">
        <v>0</v>
      </c>
      <c r="N20" s="226">
        <v>4</v>
      </c>
      <c r="O20" s="5">
        <v>46</v>
      </c>
    </row>
    <row r="21" spans="1:15" x14ac:dyDescent="0.25">
      <c r="A21" s="6">
        <v>13</v>
      </c>
      <c r="B21" s="5" t="s">
        <v>202</v>
      </c>
      <c r="C21" s="5">
        <f t="shared" si="2"/>
        <v>320</v>
      </c>
      <c r="D21" s="220">
        <v>50</v>
      </c>
      <c r="E21" s="220">
        <v>270</v>
      </c>
      <c r="F21" s="5">
        <f t="shared" si="0"/>
        <v>264</v>
      </c>
      <c r="G21" s="221">
        <v>256</v>
      </c>
      <c r="H21" s="221">
        <v>8</v>
      </c>
      <c r="I21" s="222">
        <v>0</v>
      </c>
      <c r="J21" s="5">
        <f t="shared" si="1"/>
        <v>54</v>
      </c>
      <c r="K21" s="223">
        <v>54</v>
      </c>
      <c r="L21" s="224">
        <v>0</v>
      </c>
      <c r="M21" s="225">
        <v>2</v>
      </c>
      <c r="N21" s="226">
        <v>26</v>
      </c>
      <c r="O21" s="5">
        <v>76</v>
      </c>
    </row>
    <row r="22" spans="1:15" x14ac:dyDescent="0.25">
      <c r="A22" s="6">
        <v>14</v>
      </c>
      <c r="B22" s="5" t="s">
        <v>203</v>
      </c>
      <c r="C22" s="5">
        <f t="shared" si="2"/>
        <v>133</v>
      </c>
      <c r="D22" s="220">
        <v>20</v>
      </c>
      <c r="E22" s="220">
        <v>113</v>
      </c>
      <c r="F22" s="5">
        <f t="shared" si="0"/>
        <v>119</v>
      </c>
      <c r="G22" s="221">
        <v>117</v>
      </c>
      <c r="H22" s="221">
        <v>2</v>
      </c>
      <c r="I22" s="222">
        <v>0</v>
      </c>
      <c r="J22" s="5">
        <f t="shared" si="1"/>
        <v>14</v>
      </c>
      <c r="K22" s="223">
        <v>13</v>
      </c>
      <c r="L22" s="224">
        <v>1</v>
      </c>
      <c r="M22" s="225">
        <v>0</v>
      </c>
      <c r="N22" s="226">
        <v>6</v>
      </c>
      <c r="O22" s="5">
        <v>68</v>
      </c>
    </row>
    <row r="23" spans="1:15" x14ac:dyDescent="0.25">
      <c r="A23" s="6">
        <v>15</v>
      </c>
      <c r="B23" s="5" t="s">
        <v>204</v>
      </c>
      <c r="C23" s="5">
        <f t="shared" si="2"/>
        <v>130</v>
      </c>
      <c r="D23" s="220">
        <v>13</v>
      </c>
      <c r="E23" s="220">
        <v>117</v>
      </c>
      <c r="F23" s="5">
        <f t="shared" si="0"/>
        <v>111</v>
      </c>
      <c r="G23" s="221">
        <v>108</v>
      </c>
      <c r="H23" s="221">
        <v>3</v>
      </c>
      <c r="I23" s="222">
        <v>0</v>
      </c>
      <c r="J23" s="5">
        <f t="shared" si="1"/>
        <v>19</v>
      </c>
      <c r="K23" s="223">
        <v>19</v>
      </c>
      <c r="L23" s="224">
        <v>0</v>
      </c>
      <c r="M23" s="225">
        <v>0</v>
      </c>
      <c r="N23" s="226">
        <v>0</v>
      </c>
      <c r="O23" s="5">
        <v>36</v>
      </c>
    </row>
    <row r="24" spans="1:15" x14ac:dyDescent="0.25">
      <c r="A24" s="6">
        <v>16</v>
      </c>
      <c r="B24" s="5" t="s">
        <v>205</v>
      </c>
      <c r="C24" s="5">
        <f t="shared" si="2"/>
        <v>49</v>
      </c>
      <c r="D24" s="220">
        <v>3</v>
      </c>
      <c r="E24" s="220">
        <v>46</v>
      </c>
      <c r="F24" s="5">
        <f t="shared" si="0"/>
        <v>49</v>
      </c>
      <c r="G24" s="221">
        <v>48</v>
      </c>
      <c r="H24" s="221">
        <v>1</v>
      </c>
      <c r="I24" s="222">
        <v>0</v>
      </c>
      <c r="J24" s="5">
        <f t="shared" si="1"/>
        <v>0</v>
      </c>
      <c r="K24" s="223">
        <v>0</v>
      </c>
      <c r="L24" s="224">
        <v>0</v>
      </c>
      <c r="M24" s="225">
        <v>0</v>
      </c>
      <c r="N24" s="226">
        <v>1</v>
      </c>
      <c r="O24" s="5">
        <v>10</v>
      </c>
    </row>
    <row r="25" spans="1:15" x14ac:dyDescent="0.25">
      <c r="A25" s="6"/>
      <c r="B25" s="45" t="s">
        <v>186</v>
      </c>
      <c r="C25" s="8">
        <f t="shared" ref="C25:O25" si="3">SUM(C9:C24)</f>
        <v>4921</v>
      </c>
      <c r="D25" s="8">
        <f t="shared" si="3"/>
        <v>553</v>
      </c>
      <c r="E25" s="8">
        <f>SUM(E9:E24)</f>
        <v>4368</v>
      </c>
      <c r="F25" s="8">
        <f t="shared" si="3"/>
        <v>4273</v>
      </c>
      <c r="G25" s="8">
        <f t="shared" si="3"/>
        <v>4136</v>
      </c>
      <c r="H25" s="8">
        <f t="shared" si="3"/>
        <v>137</v>
      </c>
      <c r="I25" s="8">
        <f t="shared" si="3"/>
        <v>0</v>
      </c>
      <c r="J25" s="8">
        <f t="shared" si="3"/>
        <v>640</v>
      </c>
      <c r="K25" s="8">
        <f t="shared" si="3"/>
        <v>621</v>
      </c>
      <c r="L25" s="8">
        <f t="shared" si="3"/>
        <v>19</v>
      </c>
      <c r="M25" s="8">
        <f t="shared" si="3"/>
        <v>8</v>
      </c>
      <c r="N25" s="8">
        <f t="shared" si="3"/>
        <v>190</v>
      </c>
      <c r="O25" s="8">
        <f t="shared" si="3"/>
        <v>1165</v>
      </c>
    </row>
    <row r="26" spans="1:15" hidden="1" x14ac:dyDescent="0.25">
      <c r="A26" s="74"/>
      <c r="B26" s="42"/>
      <c r="C26" s="29"/>
      <c r="D26" s="29"/>
      <c r="E26" s="29"/>
      <c r="F26" s="29"/>
      <c r="G26" s="29"/>
      <c r="H26" s="29"/>
      <c r="I26" s="29"/>
      <c r="J26" s="29"/>
      <c r="K26" s="29"/>
      <c r="L26" s="29"/>
      <c r="M26" s="29"/>
      <c r="N26" s="29"/>
      <c r="O26" s="29"/>
    </row>
    <row r="27" spans="1:15" ht="18.75" hidden="1" x14ac:dyDescent="0.3">
      <c r="L27" s="234" t="s">
        <v>373</v>
      </c>
      <c r="M27" s="234"/>
      <c r="N27" s="234"/>
      <c r="O27" s="234"/>
    </row>
    <row r="28" spans="1:15" hidden="1" x14ac:dyDescent="0.25"/>
    <row r="29" spans="1:15" hidden="1" x14ac:dyDescent="0.25"/>
    <row r="30" spans="1:15" hidden="1" x14ac:dyDescent="0.25"/>
    <row r="31" spans="1:15" hidden="1" x14ac:dyDescent="0.25"/>
    <row r="32" spans="1:15" hidden="1" x14ac:dyDescent="0.25"/>
    <row r="33" spans="8:15" ht="18.75" hidden="1" x14ac:dyDescent="0.3">
      <c r="L33" s="234" t="s">
        <v>398</v>
      </c>
      <c r="M33" s="234"/>
      <c r="N33" s="234"/>
      <c r="O33" s="234"/>
    </row>
    <row r="34" spans="8:15" hidden="1" x14ac:dyDescent="0.25"/>
    <row r="35" spans="8:15" hidden="1" x14ac:dyDescent="0.25"/>
    <row r="36" spans="8:15" hidden="1" x14ac:dyDescent="0.25"/>
    <row r="37" spans="8:15" ht="17.25" customHeight="1" x14ac:dyDescent="0.25"/>
    <row r="38" spans="8:15" x14ac:dyDescent="0.25">
      <c r="H38">
        <f>H25+G25</f>
        <v>4273</v>
      </c>
    </row>
    <row r="39" spans="8:15" x14ac:dyDescent="0.25">
      <c r="H39">
        <f>H38/F25*100</f>
        <v>100</v>
      </c>
      <c r="N39">
        <f>O25/C25*100</f>
        <v>23.674049989839464</v>
      </c>
    </row>
  </sheetData>
  <mergeCells count="21">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 ref="J6:J7"/>
    <mergeCell ref="K6:L6"/>
    <mergeCell ref="N5:N7"/>
    <mergeCell ref="O5:O7"/>
    <mergeCell ref="A3:O3"/>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28" zoomScaleNormal="100" workbookViewId="0">
      <selection activeCell="E30" sqref="E30"/>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5" t="s">
        <v>371</v>
      </c>
      <c r="B1" s="235"/>
      <c r="C1" s="2"/>
      <c r="D1" s="2"/>
      <c r="E1" s="31" t="s">
        <v>119</v>
      </c>
    </row>
    <row r="2" spans="1:5" x14ac:dyDescent="0.25">
      <c r="A2" s="235" t="s">
        <v>372</v>
      </c>
      <c r="B2" s="235"/>
      <c r="C2" s="64"/>
      <c r="D2" s="64"/>
      <c r="E2" s="63"/>
    </row>
    <row r="3" spans="1:5" ht="65.25" customHeight="1" x14ac:dyDescent="0.25">
      <c r="A3" s="242" t="s">
        <v>464</v>
      </c>
      <c r="B3" s="242"/>
      <c r="C3" s="242"/>
      <c r="D3" s="242"/>
      <c r="E3" s="242"/>
    </row>
    <row r="4" spans="1:5" ht="9.75" customHeight="1" x14ac:dyDescent="0.25">
      <c r="C4" s="243"/>
      <c r="D4" s="243"/>
      <c r="E4" s="243"/>
    </row>
    <row r="5" spans="1:5" s="1" customFormat="1" ht="30.75" customHeight="1" x14ac:dyDescent="0.2">
      <c r="A5" s="251" t="s">
        <v>15</v>
      </c>
      <c r="B5" s="251" t="s">
        <v>59</v>
      </c>
      <c r="C5" s="251" t="s">
        <v>57</v>
      </c>
      <c r="D5" s="251" t="s">
        <v>455</v>
      </c>
      <c r="E5" s="251" t="s">
        <v>58</v>
      </c>
    </row>
    <row r="6" spans="1:5" s="1" customFormat="1" ht="21.75" customHeight="1" x14ac:dyDescent="0.2">
      <c r="A6" s="252"/>
      <c r="B6" s="252"/>
      <c r="C6" s="252"/>
      <c r="D6" s="252"/>
      <c r="E6" s="252"/>
    </row>
    <row r="7" spans="1:5" s="1" customFormat="1" ht="36.75" customHeight="1" x14ac:dyDescent="0.2">
      <c r="A7" s="253"/>
      <c r="B7" s="253"/>
      <c r="C7" s="253"/>
      <c r="D7" s="253"/>
      <c r="E7" s="253"/>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57" t="s">
        <v>45</v>
      </c>
      <c r="C10" s="258"/>
      <c r="D10" s="258"/>
      <c r="E10" s="259"/>
    </row>
    <row r="11" spans="1:5" ht="12.75" customHeight="1" x14ac:dyDescent="0.25">
      <c r="A11" s="4">
        <v>1</v>
      </c>
      <c r="B11" s="10" t="s">
        <v>46</v>
      </c>
      <c r="C11" s="6">
        <f>SUM('Bieu 1A'!D10:E23)</f>
        <v>3655</v>
      </c>
      <c r="D11" s="5">
        <f>SUM('Bieu 1A (2)'!D10:E24)</f>
        <v>19410</v>
      </c>
      <c r="E11" s="5"/>
    </row>
    <row r="12" spans="1:5" ht="12.75" customHeight="1" x14ac:dyDescent="0.25">
      <c r="A12" s="4"/>
      <c r="B12" s="10" t="s">
        <v>47</v>
      </c>
      <c r="C12" s="6">
        <f>SUM('Bieu 1A'!D10:D23)</f>
        <v>1509</v>
      </c>
      <c r="D12" s="5">
        <f>SUM('Bieu 1A (2)'!D10:D24)</f>
        <v>736</v>
      </c>
      <c r="E12" s="5"/>
    </row>
    <row r="13" spans="1:5" ht="12.75" customHeight="1" x14ac:dyDescent="0.25">
      <c r="A13" s="4"/>
      <c r="B13" s="10" t="s">
        <v>48</v>
      </c>
      <c r="C13" s="6">
        <f>SUM('Bieu 1A'!E10:E23)</f>
        <v>2146</v>
      </c>
      <c r="D13" s="5">
        <f>D11-D12</f>
        <v>18674</v>
      </c>
      <c r="E13" s="5"/>
    </row>
    <row r="14" spans="1:5" ht="12.75" customHeight="1" x14ac:dyDescent="0.25">
      <c r="A14" s="4">
        <v>2</v>
      </c>
      <c r="B14" s="10" t="s">
        <v>50</v>
      </c>
      <c r="C14" s="6">
        <f>SUM('Bieu 1A'!F10:F23)</f>
        <v>1797</v>
      </c>
      <c r="D14" s="5">
        <f>SUM('Bieu 1A (2)'!F10:F24)</f>
        <v>17552</v>
      </c>
      <c r="E14" s="5"/>
    </row>
    <row r="15" spans="1:5" ht="12.75" customHeight="1" x14ac:dyDescent="0.25">
      <c r="A15" s="4"/>
      <c r="B15" s="10" t="s">
        <v>51</v>
      </c>
      <c r="C15" s="6">
        <f>SUM('Bieu 1A'!G10:G23)</f>
        <v>1170</v>
      </c>
      <c r="D15" s="5">
        <f>SUM('Bieu 1A (2)'!G10:G24)</f>
        <v>11999</v>
      </c>
      <c r="E15" s="5"/>
    </row>
    <row r="16" spans="1:5" ht="12.75" customHeight="1" x14ac:dyDescent="0.25">
      <c r="A16" s="4"/>
      <c r="B16" s="10" t="s">
        <v>52</v>
      </c>
      <c r="C16" s="6">
        <f>SUM('Bieu 1A'!H10:H23)</f>
        <v>627</v>
      </c>
      <c r="D16" s="5">
        <f>SUM('Bieu 1A (2)'!H10:H24)</f>
        <v>5553</v>
      </c>
      <c r="E16" s="5"/>
    </row>
    <row r="17" spans="1:7" ht="12.75" customHeight="1" x14ac:dyDescent="0.25">
      <c r="A17" s="4"/>
      <c r="B17" s="10" t="s">
        <v>53</v>
      </c>
      <c r="C17" s="6">
        <f>SUM('Bieu 1A'!I10:I23)</f>
        <v>0</v>
      </c>
      <c r="D17" s="5">
        <f>D14-D15-D16</f>
        <v>0</v>
      </c>
      <c r="E17" s="5"/>
    </row>
    <row r="18" spans="1:7" ht="12.75" customHeight="1" x14ac:dyDescent="0.25">
      <c r="A18" s="4">
        <v>3</v>
      </c>
      <c r="B18" s="10" t="s">
        <v>54</v>
      </c>
      <c r="C18" s="6">
        <f>SUM('Bieu 1A'!J10:J23)</f>
        <v>1837</v>
      </c>
      <c r="D18" s="5">
        <f>SUM('Bieu 1A (2)'!J10:J24)</f>
        <v>1837</v>
      </c>
      <c r="E18" s="5"/>
    </row>
    <row r="19" spans="1:7" ht="12.75" customHeight="1" x14ac:dyDescent="0.25">
      <c r="A19" s="4"/>
      <c r="B19" s="10" t="s">
        <v>55</v>
      </c>
      <c r="C19" s="6">
        <f>SUM('Bieu 1A'!K10:K23)</f>
        <v>1780</v>
      </c>
      <c r="D19" s="5">
        <f>SUM('Bieu 1A (2)'!K10:K24)</f>
        <v>1780</v>
      </c>
      <c r="E19" s="5"/>
    </row>
    <row r="20" spans="1:7" ht="12.75" customHeight="1" x14ac:dyDescent="0.25">
      <c r="A20" s="4"/>
      <c r="B20" s="10" t="s">
        <v>187</v>
      </c>
      <c r="C20" s="6">
        <f>SUM('Bieu 1A'!L10:L23)</f>
        <v>57</v>
      </c>
      <c r="D20" s="5">
        <f>SUM('Bieu 1A (2)'!L10:L24)</f>
        <v>57</v>
      </c>
      <c r="E20" s="5"/>
    </row>
    <row r="21" spans="1:7" ht="12.75" customHeight="1" x14ac:dyDescent="0.25">
      <c r="A21" s="4">
        <v>4</v>
      </c>
      <c r="B21" s="10" t="s">
        <v>11</v>
      </c>
      <c r="C21" s="6">
        <f>SUM('Bieu 1A'!M10:M23)</f>
        <v>21</v>
      </c>
      <c r="D21" s="5">
        <f>SUM('Bieu 1A (2)'!M10:M24)</f>
        <v>21</v>
      </c>
      <c r="E21" s="5"/>
    </row>
    <row r="22" spans="1:7" ht="12.75" customHeight="1" x14ac:dyDescent="0.25">
      <c r="A22" s="4">
        <v>5</v>
      </c>
      <c r="B22" s="10" t="s">
        <v>49</v>
      </c>
      <c r="C22" s="6">
        <f>SUM('Bieu 1A'!N10:N23)</f>
        <v>360</v>
      </c>
      <c r="D22" s="5">
        <f>SUM('Bieu 1A (2)'!N10:N24)</f>
        <v>2239</v>
      </c>
      <c r="E22" s="5"/>
    </row>
    <row r="23" spans="1:7" ht="12.75" customHeight="1" x14ac:dyDescent="0.25">
      <c r="A23" s="4">
        <v>6</v>
      </c>
      <c r="B23" s="10" t="s">
        <v>66</v>
      </c>
      <c r="C23" s="6">
        <f>SUM('Bieu 1A'!O10:O23)</f>
        <v>1216</v>
      </c>
      <c r="D23" s="5">
        <f>SUM('Bieu 1A (2)'!O10:O24)</f>
        <v>6165</v>
      </c>
      <c r="E23" s="5"/>
    </row>
    <row r="24" spans="1:7" ht="24" customHeight="1" x14ac:dyDescent="0.25">
      <c r="A24" s="66" t="s">
        <v>18</v>
      </c>
      <c r="B24" s="257" t="s">
        <v>42</v>
      </c>
      <c r="C24" s="258"/>
      <c r="D24" s="258"/>
      <c r="E24" s="259"/>
      <c r="G24">
        <f>D11+D25</f>
        <v>62405</v>
      </c>
    </row>
    <row r="25" spans="1:7" ht="12" customHeight="1" x14ac:dyDescent="0.25">
      <c r="A25" s="4">
        <v>1</v>
      </c>
      <c r="B25" s="10" t="s">
        <v>46</v>
      </c>
      <c r="C25" s="6">
        <f>SUM('Bieu 1A'!C26:C32)</f>
        <v>4154</v>
      </c>
      <c r="D25" s="5">
        <f>'Bieu 1A (2)'!C35</f>
        <v>42995</v>
      </c>
      <c r="E25" s="5"/>
    </row>
    <row r="26" spans="1:7" ht="12" customHeight="1" x14ac:dyDescent="0.25">
      <c r="A26" s="4"/>
      <c r="B26" s="10" t="s">
        <v>47</v>
      </c>
      <c r="C26" s="6">
        <f>SUM('Bieu 1A'!D26:D32)</f>
        <v>793</v>
      </c>
      <c r="D26" s="5">
        <f>'Bieu 1A (2)'!D35</f>
        <v>862</v>
      </c>
      <c r="E26" s="5"/>
    </row>
    <row r="27" spans="1:7" ht="12" customHeight="1" x14ac:dyDescent="0.25">
      <c r="A27" s="4"/>
      <c r="B27" s="10" t="s">
        <v>48</v>
      </c>
      <c r="C27" s="6">
        <f>SUM('Bieu 1A'!E26:E32)</f>
        <v>3361</v>
      </c>
      <c r="D27" s="5">
        <f>'Bieu 1A (2)'!E35</f>
        <v>42133</v>
      </c>
      <c r="E27" s="5"/>
    </row>
    <row r="28" spans="1:7" ht="12" customHeight="1" x14ac:dyDescent="0.25">
      <c r="A28" s="4">
        <v>2</v>
      </c>
      <c r="B28" s="10" t="s">
        <v>50</v>
      </c>
      <c r="C28" s="6">
        <f>SUM('Bieu 1A'!F26:F32)</f>
        <v>3669</v>
      </c>
      <c r="D28" s="5">
        <f>'Bieu 1A (2)'!F35</f>
        <v>42513</v>
      </c>
      <c r="E28" s="5"/>
    </row>
    <row r="29" spans="1:7" ht="12" customHeight="1" x14ac:dyDescent="0.25">
      <c r="A29" s="4"/>
      <c r="B29" s="10" t="s">
        <v>51</v>
      </c>
      <c r="C29" s="6">
        <f>SUM('Bieu 1A'!G26:G32)</f>
        <v>718</v>
      </c>
      <c r="D29" s="5">
        <f>'Bieu 1A (2)'!G35</f>
        <v>8807</v>
      </c>
      <c r="E29" s="5"/>
    </row>
    <row r="30" spans="1:7" ht="12" customHeight="1" x14ac:dyDescent="0.25">
      <c r="A30" s="4"/>
      <c r="B30" s="10" t="s">
        <v>52</v>
      </c>
      <c r="C30" s="6">
        <f>SUM('Bieu 1A'!H26:H32)</f>
        <v>2951</v>
      </c>
      <c r="D30" s="5">
        <f>'Bieu 1A (2)'!H35</f>
        <v>33706</v>
      </c>
      <c r="E30" s="5"/>
    </row>
    <row r="31" spans="1:7" ht="12" customHeight="1" x14ac:dyDescent="0.25">
      <c r="A31" s="4"/>
      <c r="B31" s="10" t="s">
        <v>53</v>
      </c>
      <c r="C31" s="6">
        <f>SUM('Bieu 1A'!I26:I32)</f>
        <v>0</v>
      </c>
      <c r="D31" s="5">
        <f>'Bieu 1A (2)'!I35</f>
        <v>0</v>
      </c>
      <c r="E31" s="5"/>
    </row>
    <row r="32" spans="1:7" ht="12" customHeight="1" x14ac:dyDescent="0.25">
      <c r="A32" s="4">
        <v>3</v>
      </c>
      <c r="B32" s="10" t="s">
        <v>54</v>
      </c>
      <c r="C32" s="6">
        <f>SUM('Bieu 1A'!J26:J32)</f>
        <v>485</v>
      </c>
      <c r="D32" s="5">
        <f>'Bieu 1A (2)'!J35</f>
        <v>482</v>
      </c>
      <c r="E32" s="5"/>
    </row>
    <row r="33" spans="1:5" ht="12" customHeight="1" x14ac:dyDescent="0.25">
      <c r="A33" s="4"/>
      <c r="B33" s="10" t="s">
        <v>55</v>
      </c>
      <c r="C33" s="6">
        <f>SUM('Bieu 1A'!K26:K32)</f>
        <v>485</v>
      </c>
      <c r="D33" s="5">
        <f>'Bieu 1A (2)'!K35</f>
        <v>482</v>
      </c>
      <c r="E33" s="5"/>
    </row>
    <row r="34" spans="1:5" ht="12" customHeight="1" x14ac:dyDescent="0.25">
      <c r="A34" s="4"/>
      <c r="B34" s="10" t="s">
        <v>187</v>
      </c>
      <c r="C34" s="6">
        <f>SUM('Bieu 1A'!L26:L32)</f>
        <v>0</v>
      </c>
      <c r="D34" s="5">
        <f>'Bieu 1A (2)'!L35</f>
        <v>0</v>
      </c>
      <c r="E34" s="5"/>
    </row>
    <row r="35" spans="1:5" ht="15" customHeight="1" x14ac:dyDescent="0.25">
      <c r="A35" s="4">
        <v>4</v>
      </c>
      <c r="B35" s="10" t="s">
        <v>11</v>
      </c>
      <c r="C35" s="6">
        <f>SUM('Bieu 1A'!M26:M32)</f>
        <v>0</v>
      </c>
      <c r="D35" s="5">
        <f>'Bieu 1A (2)'!M35</f>
        <v>0</v>
      </c>
      <c r="E35" s="5"/>
    </row>
    <row r="36" spans="1:5" ht="16.5" customHeight="1" x14ac:dyDescent="0.25">
      <c r="A36" s="4">
        <v>5</v>
      </c>
      <c r="B36" s="10" t="s">
        <v>49</v>
      </c>
      <c r="C36" s="6">
        <f>SUM('Bieu 1A'!N26:N32)</f>
        <v>28</v>
      </c>
      <c r="D36" s="5">
        <f>'Bieu 1A (2)'!N35</f>
        <v>339</v>
      </c>
      <c r="E36" s="5"/>
    </row>
    <row r="37" spans="1:5" ht="12" customHeight="1" x14ac:dyDescent="0.25">
      <c r="A37" s="4">
        <v>6</v>
      </c>
      <c r="B37" s="10" t="s">
        <v>66</v>
      </c>
      <c r="C37" s="6">
        <f>SUM('Bieu 1A'!O26:O32)</f>
        <v>662</v>
      </c>
      <c r="D37" s="5">
        <f>'Bieu 1A (2)'!O35</f>
        <v>6866</v>
      </c>
      <c r="E37" s="5"/>
    </row>
    <row r="38" spans="1:5" ht="28.5" customHeight="1" x14ac:dyDescent="0.25">
      <c r="A38" s="66" t="s">
        <v>56</v>
      </c>
      <c r="B38" s="254" t="s">
        <v>60</v>
      </c>
      <c r="C38" s="255"/>
      <c r="D38" s="255"/>
      <c r="E38" s="256"/>
    </row>
    <row r="39" spans="1:5" ht="12.75" customHeight="1" x14ac:dyDescent="0.25">
      <c r="A39" s="4">
        <v>1</v>
      </c>
      <c r="B39" s="10" t="s">
        <v>46</v>
      </c>
      <c r="C39" s="6">
        <f>SUM('Bieu 1B'!C25)</f>
        <v>4921</v>
      </c>
      <c r="D39" s="5">
        <f>SUM('Bieu 1B (2)'!D25:E25)</f>
        <v>59918</v>
      </c>
      <c r="E39" s="5"/>
    </row>
    <row r="40" spans="1:5" ht="12.75" customHeight="1" x14ac:dyDescent="0.25">
      <c r="A40" s="4"/>
      <c r="B40" s="10" t="s">
        <v>47</v>
      </c>
      <c r="C40" s="6">
        <f>'Bieu 1B'!D25</f>
        <v>553</v>
      </c>
      <c r="D40" s="5">
        <f>'Bieu 1B (2)'!D25</f>
        <v>218</v>
      </c>
      <c r="E40" s="5"/>
    </row>
    <row r="41" spans="1:5" ht="12.75" customHeight="1" x14ac:dyDescent="0.25">
      <c r="A41" s="4"/>
      <c r="B41" s="10" t="s">
        <v>48</v>
      </c>
      <c r="C41" s="6">
        <f>'Bieu 1B'!E25</f>
        <v>4368</v>
      </c>
      <c r="D41" s="5">
        <f>'Bieu 1A (2)'!E36</f>
        <v>60807</v>
      </c>
      <c r="E41" s="5"/>
    </row>
    <row r="42" spans="1:5" ht="12.75" customHeight="1" x14ac:dyDescent="0.25">
      <c r="A42" s="4">
        <v>2</v>
      </c>
      <c r="B42" s="10" t="s">
        <v>50</v>
      </c>
      <c r="C42" s="6">
        <f>'Bieu 1B'!F25</f>
        <v>4273</v>
      </c>
      <c r="D42" s="5">
        <f>'Bieu 1B (2)'!F25</f>
        <v>59270</v>
      </c>
      <c r="E42" s="5"/>
    </row>
    <row r="43" spans="1:5" ht="12.75" customHeight="1" x14ac:dyDescent="0.25">
      <c r="A43" s="4"/>
      <c r="B43" s="10" t="s">
        <v>51</v>
      </c>
      <c r="C43" s="6">
        <f>'Bieu 1B'!G25</f>
        <v>4136</v>
      </c>
      <c r="D43" s="5">
        <f>'Bieu 1B (2)'!G25</f>
        <v>57701</v>
      </c>
      <c r="E43" s="5"/>
    </row>
    <row r="44" spans="1:5" ht="12.75" customHeight="1" x14ac:dyDescent="0.25">
      <c r="A44" s="4"/>
      <c r="B44" s="10" t="s">
        <v>52</v>
      </c>
      <c r="C44" s="6">
        <f>'Bieu 1B'!H25</f>
        <v>137</v>
      </c>
      <c r="D44" s="5">
        <f>'Bieu 1B (2)'!H25</f>
        <v>1559</v>
      </c>
      <c r="E44" s="5"/>
    </row>
    <row r="45" spans="1:5" ht="12.75" customHeight="1" x14ac:dyDescent="0.25">
      <c r="A45" s="4"/>
      <c r="B45" s="10" t="s">
        <v>53</v>
      </c>
      <c r="C45" s="6">
        <f>'Bieu 1B'!I25</f>
        <v>0</v>
      </c>
      <c r="D45" s="5">
        <f>'Bieu 1B (2)'!I25</f>
        <v>10</v>
      </c>
      <c r="E45" s="5"/>
    </row>
    <row r="46" spans="1:5" ht="12.75" customHeight="1" x14ac:dyDescent="0.25">
      <c r="A46" s="4">
        <v>3</v>
      </c>
      <c r="B46" s="10" t="s">
        <v>54</v>
      </c>
      <c r="C46" s="6">
        <f>'Bieu 1B'!J25</f>
        <v>640</v>
      </c>
      <c r="D46" s="5">
        <f>'Bieu 1B (2)'!J25</f>
        <v>640</v>
      </c>
      <c r="E46" s="5"/>
    </row>
    <row r="47" spans="1:5" ht="12.75" customHeight="1" x14ac:dyDescent="0.25">
      <c r="A47" s="4"/>
      <c r="B47" s="10" t="s">
        <v>55</v>
      </c>
      <c r="C47" s="6">
        <f>'Bieu 1B'!K25</f>
        <v>621</v>
      </c>
      <c r="D47" s="5">
        <f>'Bieu 1B (2)'!K25</f>
        <v>621</v>
      </c>
      <c r="E47" s="5"/>
    </row>
    <row r="48" spans="1:5" ht="12.75" customHeight="1" x14ac:dyDescent="0.25">
      <c r="A48" s="4"/>
      <c r="B48" s="10" t="s">
        <v>187</v>
      </c>
      <c r="C48" s="6">
        <f>'Bieu 1B'!L25</f>
        <v>19</v>
      </c>
      <c r="D48" s="5">
        <f>'Bieu 1B (2)'!L25</f>
        <v>19</v>
      </c>
      <c r="E48" s="5"/>
    </row>
    <row r="49" spans="1:6" ht="12.75" customHeight="1" x14ac:dyDescent="0.25">
      <c r="A49" s="4">
        <v>4</v>
      </c>
      <c r="B49" s="10" t="s">
        <v>11</v>
      </c>
      <c r="C49" s="6">
        <f>'Bieu 1B'!M25</f>
        <v>8</v>
      </c>
      <c r="D49" s="5">
        <f>'Bieu 1B (2)'!M25</f>
        <v>1101</v>
      </c>
      <c r="E49" s="5"/>
    </row>
    <row r="50" spans="1:6" ht="12.75" customHeight="1" x14ac:dyDescent="0.25">
      <c r="A50" s="4">
        <v>5</v>
      </c>
      <c r="B50" s="10" t="s">
        <v>49</v>
      </c>
      <c r="C50" s="6">
        <f>'Bieu 1B'!N25</f>
        <v>190</v>
      </c>
      <c r="D50" s="5">
        <f>'Bieu 1B (2)'!N25</f>
        <v>8</v>
      </c>
      <c r="E50" s="5"/>
    </row>
    <row r="51" spans="1:6" ht="12.75" customHeight="1" x14ac:dyDescent="0.25">
      <c r="A51" s="4">
        <v>6</v>
      </c>
      <c r="B51" s="10" t="s">
        <v>66</v>
      </c>
      <c r="C51" s="6">
        <f>'Bieu 1B'!O25</f>
        <v>1165</v>
      </c>
      <c r="D51" s="5">
        <f>'Bieu 1B (2)'!O25</f>
        <v>8035</v>
      </c>
      <c r="E51" s="5"/>
    </row>
    <row r="52" spans="1:6" hidden="1" x14ac:dyDescent="0.25"/>
    <row r="53" spans="1:6" ht="18.75" hidden="1" x14ac:dyDescent="0.3">
      <c r="C53" s="234" t="s">
        <v>373</v>
      </c>
      <c r="D53" s="234"/>
      <c r="E53" s="234"/>
      <c r="F53" s="81"/>
    </row>
    <row r="54" spans="1:6" hidden="1" x14ac:dyDescent="0.25"/>
    <row r="55" spans="1:6" hidden="1" x14ac:dyDescent="0.25"/>
    <row r="56" spans="1:6" hidden="1" x14ac:dyDescent="0.25"/>
    <row r="57" spans="1:6" hidden="1" x14ac:dyDescent="0.25"/>
    <row r="58" spans="1:6" ht="18.75" hidden="1" x14ac:dyDescent="0.3">
      <c r="C58" s="234" t="s">
        <v>399</v>
      </c>
      <c r="D58" s="234"/>
      <c r="E58" s="234"/>
      <c r="F58" s="81"/>
    </row>
    <row r="60" spans="1:6" ht="18.75" x14ac:dyDescent="0.3">
      <c r="D60" s="121"/>
    </row>
    <row r="61" spans="1:6" ht="18.75" x14ac:dyDescent="0.3">
      <c r="D61" s="119"/>
    </row>
    <row r="62" spans="1:6" ht="18.75" x14ac:dyDescent="0.3">
      <c r="D62" s="120"/>
    </row>
    <row r="63" spans="1:6" ht="18.75" x14ac:dyDescent="0.3">
      <c r="D63" s="120"/>
    </row>
    <row r="64" spans="1:6" ht="18.75" x14ac:dyDescent="0.3">
      <c r="D64" s="120"/>
    </row>
    <row r="65" spans="4:4" ht="18.75" x14ac:dyDescent="0.3">
      <c r="D65" s="120"/>
    </row>
    <row r="66" spans="4:4" ht="18.75" x14ac:dyDescent="0.3">
      <c r="D66" s="120"/>
    </row>
    <row r="67" spans="4:4" ht="18.75" x14ac:dyDescent="0.3">
      <c r="D67" s="119"/>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0" t="s">
        <v>371</v>
      </c>
      <c r="B1" s="250"/>
      <c r="C1" s="250"/>
      <c r="D1" s="250"/>
      <c r="E1" s="250"/>
      <c r="T1" s="43" t="s">
        <v>149</v>
      </c>
    </row>
    <row r="2" spans="1:21" x14ac:dyDescent="0.25">
      <c r="A2" s="250" t="s">
        <v>372</v>
      </c>
      <c r="B2" s="250"/>
      <c r="C2" s="250"/>
      <c r="D2" s="250"/>
      <c r="E2" s="250"/>
      <c r="T2" s="43"/>
    </row>
    <row r="3" spans="1:21" ht="45" customHeight="1" x14ac:dyDescent="0.25">
      <c r="A3" s="274" t="s">
        <v>400</v>
      </c>
      <c r="B3" s="275"/>
      <c r="C3" s="275"/>
      <c r="D3" s="275"/>
      <c r="E3" s="275"/>
      <c r="F3" s="275"/>
      <c r="G3" s="275"/>
      <c r="H3" s="275"/>
      <c r="I3" s="275"/>
      <c r="J3" s="275"/>
      <c r="K3" s="275"/>
      <c r="L3" s="275"/>
      <c r="M3" s="275"/>
      <c r="N3" s="275"/>
      <c r="O3" s="275"/>
      <c r="P3" s="275"/>
      <c r="Q3" s="275"/>
      <c r="R3" s="275"/>
      <c r="S3" s="275"/>
      <c r="T3" s="275"/>
    </row>
    <row r="4" spans="1:21" ht="3" customHeight="1" x14ac:dyDescent="0.25">
      <c r="A4" s="276"/>
      <c r="B4" s="276"/>
      <c r="C4" s="276"/>
      <c r="D4" s="276"/>
      <c r="E4" s="276"/>
      <c r="F4" s="276"/>
      <c r="G4" s="276"/>
      <c r="H4" s="276"/>
      <c r="I4" s="276"/>
      <c r="J4" s="276"/>
      <c r="K4" s="276"/>
      <c r="L4" s="276"/>
      <c r="M4" s="276"/>
      <c r="N4" s="276"/>
      <c r="O4" s="276"/>
      <c r="P4" s="276"/>
      <c r="Q4" s="276"/>
      <c r="R4" s="276"/>
      <c r="S4" s="276"/>
      <c r="T4" s="276"/>
    </row>
    <row r="5" spans="1:21" ht="16.5" customHeight="1" x14ac:dyDescent="0.25">
      <c r="A5" s="277" t="s">
        <v>15</v>
      </c>
      <c r="B5" s="277" t="s">
        <v>59</v>
      </c>
      <c r="C5" s="280" t="s">
        <v>173</v>
      </c>
      <c r="D5" s="269" t="s">
        <v>153</v>
      </c>
      <c r="E5" s="270"/>
      <c r="F5" s="270"/>
      <c r="G5" s="270"/>
      <c r="H5" s="270"/>
      <c r="I5" s="270"/>
      <c r="J5" s="270"/>
      <c r="K5" s="270"/>
      <c r="L5" s="270"/>
      <c r="M5" s="270"/>
      <c r="N5" s="270"/>
      <c r="O5" s="270"/>
      <c r="P5" s="270"/>
      <c r="Q5" s="270"/>
      <c r="R5" s="270"/>
      <c r="S5" s="270"/>
      <c r="T5" s="270"/>
      <c r="U5" s="271"/>
    </row>
    <row r="6" spans="1:21" ht="27.75" customHeight="1" x14ac:dyDescent="0.25">
      <c r="A6" s="278"/>
      <c r="B6" s="278"/>
      <c r="C6" s="281"/>
      <c r="D6" s="266" t="s">
        <v>129</v>
      </c>
      <c r="E6" s="267"/>
      <c r="F6" s="267"/>
      <c r="G6" s="268"/>
      <c r="H6" s="263" t="s">
        <v>154</v>
      </c>
      <c r="I6" s="264"/>
      <c r="J6" s="265"/>
      <c r="K6" s="266" t="s">
        <v>158</v>
      </c>
      <c r="L6" s="267"/>
      <c r="M6" s="267"/>
      <c r="N6" s="268"/>
      <c r="O6" s="266" t="s">
        <v>175</v>
      </c>
      <c r="P6" s="268"/>
      <c r="Q6" s="266" t="s">
        <v>130</v>
      </c>
      <c r="R6" s="267"/>
      <c r="S6" s="267"/>
      <c r="T6" s="268"/>
      <c r="U6" s="272" t="s">
        <v>393</v>
      </c>
    </row>
    <row r="7" spans="1:21" ht="84" x14ac:dyDescent="0.25">
      <c r="A7" s="279"/>
      <c r="B7" s="279"/>
      <c r="C7" s="282"/>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73"/>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9">
        <f>'Bieu 1A'!C34</f>
        <v>7809</v>
      </c>
    </row>
    <row r="10" spans="1:21" ht="42.75" customHeight="1" x14ac:dyDescent="0.25">
      <c r="A10" s="71">
        <v>2</v>
      </c>
      <c r="B10" s="283" t="s">
        <v>172</v>
      </c>
      <c r="C10" s="284"/>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77" t="s">
        <v>15</v>
      </c>
      <c r="B12" s="277" t="s">
        <v>59</v>
      </c>
      <c r="C12" s="280" t="s">
        <v>173</v>
      </c>
      <c r="D12" s="257" t="s">
        <v>153</v>
      </c>
      <c r="E12" s="258"/>
      <c r="F12" s="258"/>
      <c r="G12" s="258"/>
      <c r="H12" s="258"/>
      <c r="I12" s="258"/>
      <c r="J12" s="258"/>
      <c r="K12" s="258"/>
      <c r="L12" s="258"/>
      <c r="M12" s="258"/>
      <c r="N12" s="258"/>
      <c r="O12" s="258"/>
      <c r="P12" s="258"/>
      <c r="Q12" s="258"/>
      <c r="R12" s="259"/>
      <c r="S12" s="42"/>
      <c r="T12" s="42"/>
    </row>
    <row r="13" spans="1:21" ht="27.75" customHeight="1" x14ac:dyDescent="0.25">
      <c r="A13" s="278"/>
      <c r="B13" s="278"/>
      <c r="C13" s="281"/>
      <c r="D13" s="260" t="s">
        <v>163</v>
      </c>
      <c r="E13" s="261"/>
      <c r="F13" s="262"/>
      <c r="G13" s="260" t="s">
        <v>376</v>
      </c>
      <c r="H13" s="261"/>
      <c r="I13" s="261"/>
      <c r="J13" s="262"/>
      <c r="K13" s="260" t="s">
        <v>165</v>
      </c>
      <c r="L13" s="261"/>
      <c r="M13" s="261"/>
      <c r="N13" s="262"/>
      <c r="O13" s="260" t="s">
        <v>131</v>
      </c>
      <c r="P13" s="261"/>
      <c r="Q13" s="261"/>
      <c r="R13" s="262"/>
      <c r="S13" s="38"/>
      <c r="T13" s="38"/>
    </row>
    <row r="14" spans="1:21" ht="84" x14ac:dyDescent="0.25">
      <c r="A14" s="279"/>
      <c r="B14" s="279"/>
      <c r="C14" s="282"/>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85" t="s">
        <v>174</v>
      </c>
      <c r="C17" s="286"/>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34" t="s">
        <v>373</v>
      </c>
      <c r="Q19" s="234"/>
      <c r="R19" s="234"/>
      <c r="S19" s="234"/>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4" t="s">
        <v>398</v>
      </c>
      <c r="Q24" s="234"/>
      <c r="R24" s="234"/>
      <c r="S24" s="234"/>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4" customWidth="1"/>
    <col min="9" max="11" width="5.140625" style="35" customWidth="1"/>
    <col min="12" max="12" width="5.140625" style="94" customWidth="1"/>
    <col min="13" max="15" width="5.140625" style="35" customWidth="1"/>
    <col min="16" max="16" width="5.140625" style="94" customWidth="1"/>
    <col min="17" max="19" width="5.140625" style="35" customWidth="1"/>
    <col min="20" max="20" width="5.140625" style="94" customWidth="1"/>
    <col min="21" max="24" width="5.140625" style="35" customWidth="1"/>
    <col min="25" max="16384" width="9.140625" style="35"/>
  </cols>
  <sheetData>
    <row r="1" spans="1:24" x14ac:dyDescent="0.25">
      <c r="A1" s="301" t="s">
        <v>371</v>
      </c>
      <c r="B1" s="301"/>
      <c r="C1" s="301"/>
      <c r="D1" s="301"/>
      <c r="E1" s="301"/>
      <c r="F1" s="301"/>
      <c r="G1" s="122"/>
      <c r="H1" s="122"/>
      <c r="I1" s="122"/>
      <c r="J1" s="122"/>
      <c r="K1" s="122"/>
      <c r="L1" s="122"/>
      <c r="M1" s="122"/>
      <c r="N1" s="122"/>
      <c r="O1" s="122"/>
      <c r="P1" s="122"/>
      <c r="Q1" s="122"/>
      <c r="R1" s="122"/>
      <c r="S1" s="122"/>
      <c r="T1" s="122"/>
      <c r="U1" s="122"/>
      <c r="V1" s="306" t="s">
        <v>176</v>
      </c>
      <c r="W1" s="307"/>
    </row>
    <row r="2" spans="1:24" x14ac:dyDescent="0.25">
      <c r="A2" s="301" t="s">
        <v>372</v>
      </c>
      <c r="B2" s="301"/>
      <c r="C2" s="301"/>
      <c r="D2" s="301"/>
      <c r="E2" s="301"/>
      <c r="F2" s="301"/>
      <c r="G2" s="122"/>
      <c r="H2" s="122"/>
      <c r="I2" s="122"/>
      <c r="J2" s="122"/>
      <c r="K2" s="122"/>
      <c r="L2" s="122"/>
      <c r="M2" s="122"/>
      <c r="N2" s="122"/>
      <c r="O2" s="122"/>
      <c r="P2" s="122"/>
      <c r="Q2" s="122"/>
      <c r="R2" s="122"/>
      <c r="S2" s="122"/>
      <c r="T2" s="122"/>
      <c r="U2" s="122"/>
      <c r="V2" s="123"/>
      <c r="W2" s="124"/>
    </row>
    <row r="3" spans="1:24" ht="49.5" customHeight="1" x14ac:dyDescent="0.25">
      <c r="A3" s="305" t="s">
        <v>397</v>
      </c>
      <c r="B3" s="305"/>
      <c r="C3" s="305"/>
      <c r="D3" s="305"/>
      <c r="E3" s="305"/>
      <c r="F3" s="305"/>
      <c r="G3" s="305"/>
      <c r="H3" s="305"/>
      <c r="I3" s="305"/>
      <c r="J3" s="305"/>
      <c r="K3" s="305"/>
      <c r="L3" s="305"/>
      <c r="M3" s="305"/>
      <c r="N3" s="305"/>
      <c r="O3" s="305"/>
      <c r="P3" s="305"/>
      <c r="Q3" s="305"/>
      <c r="R3" s="305"/>
      <c r="S3" s="305"/>
      <c r="T3" s="305"/>
      <c r="U3" s="305"/>
      <c r="V3" s="305"/>
      <c r="W3" s="305"/>
    </row>
    <row r="4" spans="1:24" ht="24" customHeight="1" x14ac:dyDescent="0.25">
      <c r="A4" s="302" t="s">
        <v>181</v>
      </c>
      <c r="B4" s="302" t="s">
        <v>180</v>
      </c>
      <c r="C4" s="288" t="s">
        <v>182</v>
      </c>
      <c r="D4" s="308" t="s">
        <v>153</v>
      </c>
      <c r="E4" s="309"/>
      <c r="F4" s="309"/>
      <c r="G4" s="309"/>
      <c r="H4" s="309"/>
      <c r="I4" s="309"/>
      <c r="J4" s="309"/>
      <c r="K4" s="309"/>
      <c r="L4" s="309"/>
      <c r="M4" s="309"/>
      <c r="N4" s="309"/>
      <c r="O4" s="309"/>
      <c r="P4" s="310"/>
      <c r="Q4" s="310"/>
      <c r="R4" s="310"/>
      <c r="S4" s="310"/>
      <c r="T4" s="310"/>
      <c r="U4" s="310"/>
      <c r="V4" s="310"/>
      <c r="W4" s="311"/>
      <c r="X4" s="312" t="s">
        <v>394</v>
      </c>
    </row>
    <row r="5" spans="1:24" ht="32.25" customHeight="1" x14ac:dyDescent="0.25">
      <c r="A5" s="303"/>
      <c r="B5" s="303"/>
      <c r="C5" s="289"/>
      <c r="D5" s="291" t="s">
        <v>129</v>
      </c>
      <c r="E5" s="292"/>
      <c r="F5" s="292"/>
      <c r="G5" s="293"/>
      <c r="H5" s="291" t="s">
        <v>158</v>
      </c>
      <c r="I5" s="292"/>
      <c r="J5" s="292"/>
      <c r="K5" s="293"/>
      <c r="L5" s="291" t="s">
        <v>130</v>
      </c>
      <c r="M5" s="292"/>
      <c r="N5" s="292"/>
      <c r="O5" s="293"/>
      <c r="P5" s="291" t="s">
        <v>177</v>
      </c>
      <c r="Q5" s="292"/>
      <c r="R5" s="292"/>
      <c r="S5" s="293"/>
      <c r="T5" s="291" t="s">
        <v>131</v>
      </c>
      <c r="U5" s="292"/>
      <c r="V5" s="292"/>
      <c r="W5" s="293"/>
      <c r="X5" s="313"/>
    </row>
    <row r="6" spans="1:24" ht="141" customHeight="1" x14ac:dyDescent="0.25">
      <c r="A6" s="304"/>
      <c r="B6" s="304"/>
      <c r="C6" s="290"/>
      <c r="D6" s="97" t="s">
        <v>132</v>
      </c>
      <c r="E6" s="98" t="s">
        <v>133</v>
      </c>
      <c r="F6" s="97" t="s">
        <v>134</v>
      </c>
      <c r="G6" s="97" t="s">
        <v>135</v>
      </c>
      <c r="H6" s="99" t="s">
        <v>150</v>
      </c>
      <c r="I6" s="97" t="s">
        <v>136</v>
      </c>
      <c r="J6" s="97" t="s">
        <v>151</v>
      </c>
      <c r="K6" s="97" t="s">
        <v>152</v>
      </c>
      <c r="L6" s="99" t="s">
        <v>137</v>
      </c>
      <c r="M6" s="97" t="s">
        <v>138</v>
      </c>
      <c r="N6" s="97" t="s">
        <v>139</v>
      </c>
      <c r="O6" s="97" t="s">
        <v>140</v>
      </c>
      <c r="P6" s="99" t="s">
        <v>178</v>
      </c>
      <c r="Q6" s="97" t="s">
        <v>179</v>
      </c>
      <c r="R6" s="97" t="s">
        <v>143</v>
      </c>
      <c r="S6" s="97" t="s">
        <v>144</v>
      </c>
      <c r="T6" s="99" t="s">
        <v>145</v>
      </c>
      <c r="U6" s="97" t="s">
        <v>146</v>
      </c>
      <c r="V6" s="98" t="s">
        <v>147</v>
      </c>
      <c r="W6" s="98" t="s">
        <v>148</v>
      </c>
      <c r="X6" s="314"/>
    </row>
    <row r="7" spans="1:24" ht="18.75" customHeight="1" x14ac:dyDescent="0.25">
      <c r="A7" s="100" t="s">
        <v>44</v>
      </c>
      <c r="B7" s="100" t="s">
        <v>56</v>
      </c>
      <c r="C7" s="100" t="s">
        <v>171</v>
      </c>
      <c r="D7" s="100">
        <v>1</v>
      </c>
      <c r="E7" s="100">
        <v>2</v>
      </c>
      <c r="F7" s="100">
        <v>3</v>
      </c>
      <c r="G7" s="100">
        <v>4</v>
      </c>
      <c r="H7" s="101">
        <v>5</v>
      </c>
      <c r="I7" s="100">
        <v>6</v>
      </c>
      <c r="J7" s="100">
        <v>7</v>
      </c>
      <c r="K7" s="100">
        <v>8</v>
      </c>
      <c r="L7" s="101">
        <v>9</v>
      </c>
      <c r="M7" s="100">
        <v>10</v>
      </c>
      <c r="N7" s="100">
        <v>11</v>
      </c>
      <c r="O7" s="100">
        <v>12</v>
      </c>
      <c r="P7" s="101">
        <v>13</v>
      </c>
      <c r="Q7" s="100">
        <v>14</v>
      </c>
      <c r="R7" s="100">
        <v>15</v>
      </c>
      <c r="S7" s="100">
        <v>16</v>
      </c>
      <c r="T7" s="101">
        <v>17</v>
      </c>
      <c r="U7" s="100">
        <v>18</v>
      </c>
      <c r="V7" s="100">
        <v>19</v>
      </c>
      <c r="W7" s="100">
        <v>20</v>
      </c>
      <c r="X7" s="102"/>
    </row>
    <row r="8" spans="1:24" ht="27.75" customHeight="1" x14ac:dyDescent="0.25">
      <c r="A8" s="100">
        <v>1</v>
      </c>
      <c r="B8" s="296" t="s">
        <v>382</v>
      </c>
      <c r="C8" s="297"/>
      <c r="D8" s="100"/>
      <c r="E8" s="100"/>
      <c r="F8" s="100"/>
      <c r="G8" s="100"/>
      <c r="H8" s="101"/>
      <c r="I8" s="100"/>
      <c r="J8" s="100"/>
      <c r="K8" s="100"/>
      <c r="L8" s="101"/>
      <c r="M8" s="100"/>
      <c r="N8" s="100"/>
      <c r="O8" s="100"/>
      <c r="P8" s="101"/>
      <c r="Q8" s="100"/>
      <c r="R8" s="100"/>
      <c r="S8" s="100"/>
      <c r="T8" s="101"/>
      <c r="U8" s="100"/>
      <c r="V8" s="100"/>
      <c r="W8" s="100"/>
      <c r="X8" s="102"/>
    </row>
    <row r="9" spans="1:24" s="86" customFormat="1" ht="18.75" customHeight="1" x14ac:dyDescent="0.25">
      <c r="A9" s="103"/>
      <c r="B9" s="104" t="s">
        <v>170</v>
      </c>
      <c r="C9" s="105">
        <v>20</v>
      </c>
      <c r="D9" s="105">
        <v>20</v>
      </c>
      <c r="E9" s="105"/>
      <c r="F9" s="105"/>
      <c r="G9" s="105"/>
      <c r="H9" s="95">
        <v>20</v>
      </c>
      <c r="I9" s="105"/>
      <c r="J9" s="105"/>
      <c r="K9" s="105"/>
      <c r="L9" s="95">
        <v>20</v>
      </c>
      <c r="M9" s="105"/>
      <c r="N9" s="105"/>
      <c r="O9" s="105"/>
      <c r="P9" s="95">
        <v>20</v>
      </c>
      <c r="Q9" s="105"/>
      <c r="R9" s="105"/>
      <c r="S9" s="105"/>
      <c r="T9" s="95">
        <v>18</v>
      </c>
      <c r="U9" s="105">
        <v>2</v>
      </c>
      <c r="V9" s="105"/>
      <c r="W9" s="105"/>
      <c r="X9" s="106">
        <f>'Bieu 1B'!C21</f>
        <v>320</v>
      </c>
    </row>
    <row r="10" spans="1:24" ht="27" customHeight="1" x14ac:dyDescent="0.25">
      <c r="A10" s="100"/>
      <c r="B10" s="294" t="s">
        <v>172</v>
      </c>
      <c r="C10" s="295"/>
      <c r="D10" s="96">
        <f>D9/$C$9*100</f>
        <v>100</v>
      </c>
      <c r="E10" s="96">
        <f>E9/$C$9*100</f>
        <v>0</v>
      </c>
      <c r="F10" s="96">
        <f>F9/$C$9*100</f>
        <v>0</v>
      </c>
      <c r="G10" s="96">
        <f>G9/$C$9*100</f>
        <v>0</v>
      </c>
      <c r="H10" s="95">
        <f>H9/$C$9*100</f>
        <v>100</v>
      </c>
      <c r="I10" s="96">
        <f>I9/$C$9*10</f>
        <v>0</v>
      </c>
      <c r="J10" s="96">
        <f>J9/$C$9*100</f>
        <v>0</v>
      </c>
      <c r="K10" s="96">
        <f>K9/C9*100</f>
        <v>0</v>
      </c>
      <c r="L10" s="95">
        <f>L9/$C$9*100</f>
        <v>100</v>
      </c>
      <c r="M10" s="96">
        <f>M9/$C$9*100</f>
        <v>0</v>
      </c>
      <c r="N10" s="96">
        <f>N9/$C$9*100</f>
        <v>0</v>
      </c>
      <c r="O10" s="96">
        <f>O9/$C$9*100</f>
        <v>0</v>
      </c>
      <c r="P10" s="95">
        <f>P9/C9*100</f>
        <v>100</v>
      </c>
      <c r="Q10" s="96">
        <f>Q9/C9*100</f>
        <v>0</v>
      </c>
      <c r="R10" s="96">
        <f>R9/C9*100</f>
        <v>0</v>
      </c>
      <c r="S10" s="96">
        <f>0/C9*100</f>
        <v>0</v>
      </c>
      <c r="T10" s="95">
        <f>T9/C9*100</f>
        <v>90</v>
      </c>
      <c r="U10" s="96">
        <f>U9/C9*100</f>
        <v>10</v>
      </c>
      <c r="V10" s="96">
        <f>V9/C9*100</f>
        <v>0</v>
      </c>
      <c r="W10" s="96">
        <f>W9/C9*100</f>
        <v>0</v>
      </c>
      <c r="X10" s="102"/>
    </row>
    <row r="11" spans="1:24" ht="27.75" customHeight="1" x14ac:dyDescent="0.25">
      <c r="A11" s="100">
        <v>2</v>
      </c>
      <c r="B11" s="296" t="s">
        <v>374</v>
      </c>
      <c r="C11" s="297"/>
      <c r="D11" s="100"/>
      <c r="E11" s="100"/>
      <c r="F11" s="100"/>
      <c r="G11" s="100"/>
      <c r="H11" s="101"/>
      <c r="I11" s="100"/>
      <c r="J11" s="100"/>
      <c r="K11" s="100"/>
      <c r="L11" s="101"/>
      <c r="M11" s="100"/>
      <c r="N11" s="100"/>
      <c r="O11" s="100"/>
      <c r="P11" s="101"/>
      <c r="Q11" s="100"/>
      <c r="R11" s="100"/>
      <c r="S11" s="100"/>
      <c r="T11" s="101"/>
      <c r="U11" s="100"/>
      <c r="V11" s="100"/>
      <c r="W11" s="100"/>
      <c r="X11" s="102"/>
    </row>
    <row r="12" spans="1:24" s="86" customFormat="1" ht="18.75" customHeight="1" x14ac:dyDescent="0.25">
      <c r="A12" s="103"/>
      <c r="B12" s="104" t="s">
        <v>170</v>
      </c>
      <c r="C12" s="105">
        <v>62</v>
      </c>
      <c r="D12" s="105">
        <v>44</v>
      </c>
      <c r="E12" s="105">
        <v>18</v>
      </c>
      <c r="F12" s="105"/>
      <c r="G12" s="105"/>
      <c r="H12" s="95">
        <v>46</v>
      </c>
      <c r="I12" s="105">
        <v>16</v>
      </c>
      <c r="J12" s="105"/>
      <c r="K12" s="105"/>
      <c r="L12" s="95">
        <v>18</v>
      </c>
      <c r="M12" s="105">
        <v>44</v>
      </c>
      <c r="N12" s="105"/>
      <c r="O12" s="105"/>
      <c r="P12" s="95">
        <v>62</v>
      </c>
      <c r="Q12" s="105"/>
      <c r="R12" s="105"/>
      <c r="S12" s="105"/>
      <c r="T12" s="95">
        <v>32</v>
      </c>
      <c r="U12" s="105">
        <v>30</v>
      </c>
      <c r="V12" s="105"/>
      <c r="W12" s="105"/>
      <c r="X12" s="106">
        <f>'Bieu 1B'!C14</f>
        <v>186</v>
      </c>
    </row>
    <row r="13" spans="1:24" ht="24.75" customHeight="1" x14ac:dyDescent="0.25">
      <c r="A13" s="100"/>
      <c r="B13" s="294" t="s">
        <v>172</v>
      </c>
      <c r="C13" s="295"/>
      <c r="D13" s="96">
        <f>D12/C12*100</f>
        <v>70.967741935483872</v>
      </c>
      <c r="E13" s="96">
        <f>E12/C12*100</f>
        <v>29.032258064516132</v>
      </c>
      <c r="F13" s="96">
        <f>F12/E12*100</f>
        <v>0</v>
      </c>
      <c r="G13" s="96">
        <f>G12/C12*100</f>
        <v>0</v>
      </c>
      <c r="H13" s="95">
        <f>H12/C12*100</f>
        <v>74.193548387096769</v>
      </c>
      <c r="I13" s="96">
        <f>I12/C12*100</f>
        <v>25.806451612903224</v>
      </c>
      <c r="J13" s="96">
        <f>J12/I12*100</f>
        <v>0</v>
      </c>
      <c r="K13" s="96">
        <f>K12/C12*100</f>
        <v>0</v>
      </c>
      <c r="L13" s="95">
        <f>L12/C12*100</f>
        <v>29.032258064516132</v>
      </c>
      <c r="M13" s="96">
        <f>M12/C12*100</f>
        <v>70.967741935483872</v>
      </c>
      <c r="N13" s="96">
        <f>N12/C12*100</f>
        <v>0</v>
      </c>
      <c r="O13" s="96">
        <f>O12/C12*100</f>
        <v>0</v>
      </c>
      <c r="P13" s="95">
        <f>P12/C12*100</f>
        <v>100</v>
      </c>
      <c r="Q13" s="96">
        <f>Q12/C12*100</f>
        <v>0</v>
      </c>
      <c r="R13" s="96">
        <f>R12/C12*100</f>
        <v>0</v>
      </c>
      <c r="S13" s="96">
        <f>S12/C12*100</f>
        <v>0</v>
      </c>
      <c r="T13" s="95">
        <f>T12/C12*100</f>
        <v>51.612903225806448</v>
      </c>
      <c r="U13" s="96">
        <f>U12/C12*100</f>
        <v>48.387096774193552</v>
      </c>
      <c r="V13" s="96">
        <f>V12/C12*100</f>
        <v>0</v>
      </c>
      <c r="W13" s="96">
        <f>W12/C12*100</f>
        <v>0</v>
      </c>
      <c r="X13" s="102"/>
    </row>
    <row r="14" spans="1:24" ht="32.25" customHeight="1" x14ac:dyDescent="0.25">
      <c r="A14" s="100">
        <v>3</v>
      </c>
      <c r="B14" s="296" t="s">
        <v>383</v>
      </c>
      <c r="C14" s="297"/>
      <c r="D14" s="100"/>
      <c r="E14" s="100"/>
      <c r="F14" s="100"/>
      <c r="G14" s="100"/>
      <c r="H14" s="101"/>
      <c r="I14" s="100"/>
      <c r="J14" s="100"/>
      <c r="K14" s="100"/>
      <c r="L14" s="101"/>
      <c r="M14" s="100"/>
      <c r="N14" s="100"/>
      <c r="O14" s="100"/>
      <c r="P14" s="101"/>
      <c r="Q14" s="100"/>
      <c r="R14" s="100"/>
      <c r="S14" s="100"/>
      <c r="T14" s="101"/>
      <c r="U14" s="100"/>
      <c r="V14" s="100"/>
      <c r="W14" s="100"/>
      <c r="X14" s="102"/>
    </row>
    <row r="15" spans="1:24" s="86" customFormat="1" ht="18.75" customHeight="1" x14ac:dyDescent="0.25">
      <c r="A15" s="103"/>
      <c r="B15" s="104" t="s">
        <v>170</v>
      </c>
      <c r="C15" s="105">
        <v>65</v>
      </c>
      <c r="D15" s="105">
        <v>50</v>
      </c>
      <c r="E15" s="105">
        <v>15</v>
      </c>
      <c r="F15" s="105"/>
      <c r="G15" s="105"/>
      <c r="H15" s="95">
        <v>55</v>
      </c>
      <c r="I15" s="105">
        <v>10</v>
      </c>
      <c r="J15" s="105"/>
      <c r="K15" s="105"/>
      <c r="L15" s="95">
        <v>5</v>
      </c>
      <c r="M15" s="105">
        <v>60</v>
      </c>
      <c r="N15" s="105"/>
      <c r="O15" s="105"/>
      <c r="P15" s="95">
        <v>65</v>
      </c>
      <c r="Q15" s="105"/>
      <c r="R15" s="105"/>
      <c r="S15" s="105"/>
      <c r="T15" s="95">
        <v>45</v>
      </c>
      <c r="U15" s="105">
        <v>20</v>
      </c>
      <c r="V15" s="105"/>
      <c r="W15" s="105"/>
      <c r="X15" s="106">
        <f>'Bieu 1B'!C17</f>
        <v>183</v>
      </c>
    </row>
    <row r="16" spans="1:24" ht="26.25" customHeight="1" x14ac:dyDescent="0.25">
      <c r="A16" s="100"/>
      <c r="B16" s="294" t="s">
        <v>172</v>
      </c>
      <c r="C16" s="295"/>
      <c r="D16" s="96">
        <f>D15/C15*100</f>
        <v>76.923076923076934</v>
      </c>
      <c r="E16" s="96">
        <f>E15/C15*100</f>
        <v>23.076923076923077</v>
      </c>
      <c r="F16" s="96">
        <f>F15/E15*100</f>
        <v>0</v>
      </c>
      <c r="G16" s="96">
        <v>0</v>
      </c>
      <c r="H16" s="95">
        <f>H15/C15*100</f>
        <v>84.615384615384613</v>
      </c>
      <c r="I16" s="96">
        <f>I15/C15*100</f>
        <v>15.384615384615385</v>
      </c>
      <c r="J16" s="96">
        <v>0</v>
      </c>
      <c r="K16" s="96">
        <v>0</v>
      </c>
      <c r="L16" s="95">
        <f>L15/C15*100</f>
        <v>7.6923076923076925</v>
      </c>
      <c r="M16" s="96">
        <f>M15/C15*100</f>
        <v>92.307692307692307</v>
      </c>
      <c r="N16" s="96">
        <v>0</v>
      </c>
      <c r="O16" s="96">
        <v>0</v>
      </c>
      <c r="P16" s="95">
        <f>P15/C15*100</f>
        <v>100</v>
      </c>
      <c r="Q16" s="96">
        <f>Q15/D15*100</f>
        <v>0</v>
      </c>
      <c r="R16" s="96">
        <v>0</v>
      </c>
      <c r="S16" s="96">
        <v>0</v>
      </c>
      <c r="T16" s="95">
        <f>T15/C15*100</f>
        <v>69.230769230769226</v>
      </c>
      <c r="U16" s="96">
        <f>U15/C15*100</f>
        <v>30.76923076923077</v>
      </c>
      <c r="V16" s="96">
        <v>0</v>
      </c>
      <c r="W16" s="96">
        <v>0</v>
      </c>
      <c r="X16" s="102"/>
    </row>
    <row r="17" spans="1:24" ht="33.75" customHeight="1" x14ac:dyDescent="0.25">
      <c r="A17" s="100">
        <v>4</v>
      </c>
      <c r="B17" s="296" t="s">
        <v>384</v>
      </c>
      <c r="C17" s="297"/>
      <c r="D17" s="100"/>
      <c r="E17" s="100"/>
      <c r="F17" s="100"/>
      <c r="G17" s="100"/>
      <c r="H17" s="101"/>
      <c r="I17" s="100"/>
      <c r="J17" s="100"/>
      <c r="K17" s="100"/>
      <c r="L17" s="101"/>
      <c r="M17" s="100"/>
      <c r="N17" s="100"/>
      <c r="O17" s="100"/>
      <c r="P17" s="101"/>
      <c r="Q17" s="100"/>
      <c r="R17" s="100"/>
      <c r="S17" s="100"/>
      <c r="T17" s="101"/>
      <c r="U17" s="100"/>
      <c r="V17" s="100"/>
      <c r="W17" s="100"/>
      <c r="X17" s="102"/>
    </row>
    <row r="18" spans="1:24" s="86" customFormat="1" ht="18.75" customHeight="1" x14ac:dyDescent="0.25">
      <c r="A18" s="103"/>
      <c r="B18" s="104" t="s">
        <v>170</v>
      </c>
      <c r="C18" s="105">
        <v>21</v>
      </c>
      <c r="D18" s="105">
        <v>17</v>
      </c>
      <c r="E18" s="105">
        <v>4</v>
      </c>
      <c r="F18" s="105"/>
      <c r="G18" s="105"/>
      <c r="H18" s="95">
        <v>14</v>
      </c>
      <c r="I18" s="105">
        <v>7</v>
      </c>
      <c r="J18" s="105"/>
      <c r="K18" s="105"/>
      <c r="L18" s="95">
        <v>21</v>
      </c>
      <c r="M18" s="105"/>
      <c r="N18" s="105"/>
      <c r="O18" s="105"/>
      <c r="P18" s="95">
        <v>14</v>
      </c>
      <c r="Q18" s="105">
        <v>7</v>
      </c>
      <c r="R18" s="105"/>
      <c r="S18" s="105"/>
      <c r="T18" s="95">
        <v>18</v>
      </c>
      <c r="U18" s="105">
        <v>3</v>
      </c>
      <c r="V18" s="105"/>
      <c r="W18" s="105"/>
      <c r="X18" s="106">
        <v>206</v>
      </c>
    </row>
    <row r="19" spans="1:24" ht="27.75" customHeight="1" x14ac:dyDescent="0.25">
      <c r="A19" s="100"/>
      <c r="B19" s="294" t="s">
        <v>172</v>
      </c>
      <c r="C19" s="295"/>
      <c r="D19" s="96">
        <f>D18/C18*100</f>
        <v>80.952380952380949</v>
      </c>
      <c r="E19" s="96">
        <f>E18/C18*100</f>
        <v>19.047619047619047</v>
      </c>
      <c r="F19" s="96">
        <v>0</v>
      </c>
      <c r="G19" s="96">
        <f>G18/C18*100</f>
        <v>0</v>
      </c>
      <c r="H19" s="95">
        <f>H18/C18*100</f>
        <v>66.666666666666657</v>
      </c>
      <c r="I19" s="96">
        <f>I18/C18*100</f>
        <v>33.333333333333329</v>
      </c>
      <c r="J19" s="96">
        <v>0</v>
      </c>
      <c r="K19" s="96">
        <f>K18/C18*100</f>
        <v>0</v>
      </c>
      <c r="L19" s="95">
        <f>L18/C18*100</f>
        <v>100</v>
      </c>
      <c r="M19" s="96">
        <f>M18/C18*100</f>
        <v>0</v>
      </c>
      <c r="N19" s="96">
        <v>0</v>
      </c>
      <c r="O19" s="96">
        <v>0</v>
      </c>
      <c r="P19" s="95">
        <f>P18/C18*100</f>
        <v>66.666666666666657</v>
      </c>
      <c r="Q19" s="96">
        <f>Q18/C18*100</f>
        <v>33.333333333333329</v>
      </c>
      <c r="R19" s="96">
        <v>0</v>
      </c>
      <c r="S19" s="96">
        <f>S18/C18*100</f>
        <v>0</v>
      </c>
      <c r="T19" s="95">
        <f>T18/C18*100</f>
        <v>85.714285714285708</v>
      </c>
      <c r="U19" s="96">
        <f>U18/C18*100</f>
        <v>14.285714285714285</v>
      </c>
      <c r="V19" s="96">
        <v>0</v>
      </c>
      <c r="W19" s="96">
        <v>0</v>
      </c>
      <c r="X19" s="102"/>
    </row>
    <row r="20" spans="1:24" ht="24.75" customHeight="1" x14ac:dyDescent="0.25">
      <c r="A20" s="100">
        <v>5</v>
      </c>
      <c r="B20" s="296" t="s">
        <v>385</v>
      </c>
      <c r="C20" s="297"/>
      <c r="D20" s="100"/>
      <c r="E20" s="100"/>
      <c r="F20" s="100"/>
      <c r="G20" s="100"/>
      <c r="H20" s="101"/>
      <c r="I20" s="100"/>
      <c r="J20" s="100"/>
      <c r="K20" s="100"/>
      <c r="L20" s="101"/>
      <c r="M20" s="100"/>
      <c r="N20" s="100"/>
      <c r="O20" s="100"/>
      <c r="P20" s="101"/>
      <c r="Q20" s="100"/>
      <c r="R20" s="100"/>
      <c r="S20" s="100"/>
      <c r="T20" s="101"/>
      <c r="U20" s="100"/>
      <c r="V20" s="100"/>
      <c r="W20" s="100"/>
      <c r="X20" s="102"/>
    </row>
    <row r="21" spans="1:24" s="86" customFormat="1" ht="18.75" customHeight="1" x14ac:dyDescent="0.25">
      <c r="A21" s="103"/>
      <c r="B21" s="104" t="s">
        <v>170</v>
      </c>
      <c r="C21" s="105">
        <v>45</v>
      </c>
      <c r="D21" s="105">
        <v>40</v>
      </c>
      <c r="E21" s="105">
        <v>5</v>
      </c>
      <c r="F21" s="105"/>
      <c r="G21" s="105"/>
      <c r="H21" s="95">
        <v>30</v>
      </c>
      <c r="I21" s="105">
        <v>15</v>
      </c>
      <c r="J21" s="105"/>
      <c r="K21" s="105"/>
      <c r="L21" s="95">
        <v>40</v>
      </c>
      <c r="M21" s="105">
        <v>5</v>
      </c>
      <c r="N21" s="105"/>
      <c r="O21" s="105"/>
      <c r="P21" s="95">
        <v>35</v>
      </c>
      <c r="Q21" s="105">
        <v>5</v>
      </c>
      <c r="R21" s="105"/>
      <c r="S21" s="105"/>
      <c r="T21" s="95">
        <v>35</v>
      </c>
      <c r="U21" s="105">
        <v>10</v>
      </c>
      <c r="V21" s="105"/>
      <c r="W21" s="105"/>
      <c r="X21" s="106">
        <f>'Bieu 1B'!C15</f>
        <v>502</v>
      </c>
    </row>
    <row r="22" spans="1:24" ht="33" customHeight="1" x14ac:dyDescent="0.25">
      <c r="A22" s="100"/>
      <c r="B22" s="294" t="s">
        <v>172</v>
      </c>
      <c r="C22" s="295"/>
      <c r="D22" s="96">
        <f>D21/C21*100</f>
        <v>88.888888888888886</v>
      </c>
      <c r="E22" s="96">
        <f>E21/C21*100</f>
        <v>11.111111111111111</v>
      </c>
      <c r="F22" s="96">
        <v>0</v>
      </c>
      <c r="G22" s="96">
        <v>0</v>
      </c>
      <c r="H22" s="95">
        <f>H21/C21*100</f>
        <v>66.666666666666657</v>
      </c>
      <c r="I22" s="96">
        <f>I21/C21*100</f>
        <v>33.333333333333329</v>
      </c>
      <c r="J22" s="96">
        <v>0</v>
      </c>
      <c r="K22" s="96">
        <v>0</v>
      </c>
      <c r="L22" s="95">
        <f>L21/C21*100</f>
        <v>88.888888888888886</v>
      </c>
      <c r="M22" s="96">
        <f>M21/C21*100</f>
        <v>11.111111111111111</v>
      </c>
      <c r="N22" s="96">
        <v>0</v>
      </c>
      <c r="O22" s="96">
        <v>0</v>
      </c>
      <c r="P22" s="95">
        <f>P21/C21*100</f>
        <v>77.777777777777786</v>
      </c>
      <c r="Q22" s="96">
        <f>Q21/C21*100</f>
        <v>11.111111111111111</v>
      </c>
      <c r="R22" s="96">
        <v>0</v>
      </c>
      <c r="S22" s="96">
        <v>0</v>
      </c>
      <c r="T22" s="95">
        <f>T21/C21*100</f>
        <v>77.777777777777786</v>
      </c>
      <c r="U22" s="96">
        <f>U21/C21*100</f>
        <v>22.222222222222221</v>
      </c>
      <c r="V22" s="96">
        <v>0</v>
      </c>
      <c r="W22" s="96">
        <v>0</v>
      </c>
      <c r="X22" s="102"/>
    </row>
    <row r="23" spans="1:24" ht="28.5" customHeight="1" x14ac:dyDescent="0.25">
      <c r="A23" s="100">
        <v>6</v>
      </c>
      <c r="B23" s="296" t="s">
        <v>386</v>
      </c>
      <c r="C23" s="297"/>
      <c r="D23" s="100"/>
      <c r="E23" s="100"/>
      <c r="F23" s="100"/>
      <c r="G23" s="100"/>
      <c r="H23" s="101"/>
      <c r="I23" s="100"/>
      <c r="J23" s="100"/>
      <c r="K23" s="100"/>
      <c r="L23" s="101"/>
      <c r="M23" s="100"/>
      <c r="N23" s="100"/>
      <c r="O23" s="100"/>
      <c r="P23" s="101"/>
      <c r="Q23" s="100"/>
      <c r="R23" s="100"/>
      <c r="S23" s="100"/>
      <c r="T23" s="101"/>
      <c r="U23" s="100"/>
      <c r="V23" s="100"/>
      <c r="W23" s="100"/>
      <c r="X23" s="102"/>
    </row>
    <row r="24" spans="1:24" s="86" customFormat="1" ht="18.75" customHeight="1" x14ac:dyDescent="0.25">
      <c r="A24" s="103"/>
      <c r="B24" s="104" t="s">
        <v>170</v>
      </c>
      <c r="C24" s="105">
        <v>38</v>
      </c>
      <c r="D24" s="105">
        <v>32</v>
      </c>
      <c r="E24" s="105">
        <v>6</v>
      </c>
      <c r="F24" s="105"/>
      <c r="G24" s="105"/>
      <c r="H24" s="95">
        <v>35</v>
      </c>
      <c r="I24" s="105">
        <v>3</v>
      </c>
      <c r="J24" s="105"/>
      <c r="K24" s="105"/>
      <c r="L24" s="95">
        <v>36</v>
      </c>
      <c r="M24" s="105">
        <v>2</v>
      </c>
      <c r="N24" s="105"/>
      <c r="O24" s="105"/>
      <c r="P24" s="95">
        <v>38</v>
      </c>
      <c r="Q24" s="105"/>
      <c r="R24" s="105"/>
      <c r="S24" s="105"/>
      <c r="T24" s="95">
        <v>35</v>
      </c>
      <c r="U24" s="105">
        <v>3</v>
      </c>
      <c r="V24" s="105"/>
      <c r="W24" s="105"/>
      <c r="X24" s="106">
        <f>'Bieu 1B'!C13</f>
        <v>325</v>
      </c>
    </row>
    <row r="25" spans="1:24" ht="32.25" customHeight="1" x14ac:dyDescent="0.25">
      <c r="A25" s="100"/>
      <c r="B25" s="294" t="s">
        <v>172</v>
      </c>
      <c r="C25" s="295"/>
      <c r="D25" s="96">
        <f>D24/C24*100</f>
        <v>84.210526315789465</v>
      </c>
      <c r="E25" s="96">
        <f>E24/C24*100</f>
        <v>15.789473684210526</v>
      </c>
      <c r="F25" s="96">
        <v>0</v>
      </c>
      <c r="G25" s="96">
        <v>0</v>
      </c>
      <c r="H25" s="95">
        <f>H24/C24*100</f>
        <v>92.10526315789474</v>
      </c>
      <c r="I25" s="96">
        <f>I24/C24*100</f>
        <v>7.8947368421052628</v>
      </c>
      <c r="J25" s="96">
        <f>J24/C24*100</f>
        <v>0</v>
      </c>
      <c r="K25" s="96">
        <v>0</v>
      </c>
      <c r="L25" s="95">
        <f>L24/C24*100</f>
        <v>94.73684210526315</v>
      </c>
      <c r="M25" s="96">
        <f>M24/C24*100</f>
        <v>5.2631578947368416</v>
      </c>
      <c r="N25" s="96">
        <v>0</v>
      </c>
      <c r="O25" s="96">
        <v>0</v>
      </c>
      <c r="P25" s="95">
        <f>P24/C24*100</f>
        <v>100</v>
      </c>
      <c r="Q25" s="96">
        <f>Q24/C24*100</f>
        <v>0</v>
      </c>
      <c r="R25" s="96">
        <v>0</v>
      </c>
      <c r="S25" s="96">
        <v>0</v>
      </c>
      <c r="T25" s="95">
        <f>T24/C24*100</f>
        <v>92.10526315789474</v>
      </c>
      <c r="U25" s="96">
        <f>U24/C24*100</f>
        <v>7.8947368421052628</v>
      </c>
      <c r="V25" s="96">
        <v>0</v>
      </c>
      <c r="W25" s="96">
        <v>0</v>
      </c>
      <c r="X25" s="102"/>
    </row>
    <row r="26" spans="1:24" ht="26.25" customHeight="1" x14ac:dyDescent="0.25">
      <c r="A26" s="100">
        <v>7</v>
      </c>
      <c r="B26" s="296" t="s">
        <v>375</v>
      </c>
      <c r="C26" s="297"/>
      <c r="D26" s="100"/>
      <c r="E26" s="100"/>
      <c r="F26" s="100"/>
      <c r="G26" s="100"/>
      <c r="H26" s="101"/>
      <c r="I26" s="100"/>
      <c r="J26" s="100"/>
      <c r="K26" s="100"/>
      <c r="L26" s="101"/>
      <c r="M26" s="100"/>
      <c r="N26" s="100"/>
      <c r="O26" s="100"/>
      <c r="P26" s="101"/>
      <c r="Q26" s="100"/>
      <c r="R26" s="100"/>
      <c r="S26" s="100"/>
      <c r="T26" s="101"/>
      <c r="U26" s="100"/>
      <c r="V26" s="100"/>
      <c r="W26" s="100"/>
      <c r="X26" s="102"/>
    </row>
    <row r="27" spans="1:24" s="86" customFormat="1" ht="18.75" customHeight="1" x14ac:dyDescent="0.25">
      <c r="A27" s="103"/>
      <c r="B27" s="104" t="s">
        <v>170</v>
      </c>
      <c r="C27" s="105">
        <v>37</v>
      </c>
      <c r="D27" s="105">
        <v>28</v>
      </c>
      <c r="E27" s="105">
        <v>9</v>
      </c>
      <c r="F27" s="105"/>
      <c r="G27" s="105"/>
      <c r="H27" s="95">
        <v>31</v>
      </c>
      <c r="I27" s="105">
        <v>6</v>
      </c>
      <c r="J27" s="105"/>
      <c r="K27" s="105"/>
      <c r="L27" s="95">
        <v>22</v>
      </c>
      <c r="M27" s="105">
        <v>15</v>
      </c>
      <c r="N27" s="105"/>
      <c r="O27" s="105"/>
      <c r="P27" s="95">
        <v>37</v>
      </c>
      <c r="Q27" s="105">
        <v>0</v>
      </c>
      <c r="R27" s="105"/>
      <c r="S27" s="105"/>
      <c r="T27" s="95">
        <v>33</v>
      </c>
      <c r="U27" s="105">
        <v>4</v>
      </c>
      <c r="V27" s="105"/>
      <c r="W27" s="105"/>
      <c r="X27" s="106">
        <f>'Bieu 1B'!C9</f>
        <v>508</v>
      </c>
    </row>
    <row r="28" spans="1:24" ht="27.75" customHeight="1" x14ac:dyDescent="0.25">
      <c r="A28" s="100"/>
      <c r="B28" s="294" t="s">
        <v>172</v>
      </c>
      <c r="C28" s="295"/>
      <c r="D28" s="96">
        <f>D27/C27*100</f>
        <v>75.675675675675677</v>
      </c>
      <c r="E28" s="96">
        <f>E27/C27*100</f>
        <v>24.324324324324326</v>
      </c>
      <c r="F28" s="96">
        <v>0</v>
      </c>
      <c r="G28" s="96">
        <v>0</v>
      </c>
      <c r="H28" s="95">
        <f>H27/C27*100</f>
        <v>83.78378378378379</v>
      </c>
      <c r="I28" s="96">
        <f>I27/C27*100</f>
        <v>16.216216216216218</v>
      </c>
      <c r="J28" s="96">
        <v>0</v>
      </c>
      <c r="K28" s="96">
        <v>0</v>
      </c>
      <c r="L28" s="95">
        <f>L27/C27*100</f>
        <v>59.45945945945946</v>
      </c>
      <c r="M28" s="96">
        <f>M27/C27*100</f>
        <v>40.54054054054054</v>
      </c>
      <c r="N28" s="96">
        <v>0</v>
      </c>
      <c r="O28" s="96">
        <v>0</v>
      </c>
      <c r="P28" s="95">
        <f>P27/C27*100</f>
        <v>100</v>
      </c>
      <c r="Q28" s="96">
        <f>Q27/C27*100</f>
        <v>0</v>
      </c>
      <c r="R28" s="96">
        <v>0</v>
      </c>
      <c r="S28" s="96">
        <v>0</v>
      </c>
      <c r="T28" s="95">
        <f>T27/C27*100</f>
        <v>89.189189189189193</v>
      </c>
      <c r="U28" s="96">
        <f>U27/C27*100</f>
        <v>10.810810810810811</v>
      </c>
      <c r="V28" s="96">
        <v>0</v>
      </c>
      <c r="W28" s="96">
        <v>0</v>
      </c>
      <c r="X28" s="102"/>
    </row>
    <row r="29" spans="1:24" ht="30.75" customHeight="1" x14ac:dyDescent="0.25">
      <c r="A29" s="100">
        <v>8</v>
      </c>
      <c r="B29" s="296" t="s">
        <v>387</v>
      </c>
      <c r="C29" s="297"/>
      <c r="D29" s="100"/>
      <c r="E29" s="100"/>
      <c r="F29" s="100"/>
      <c r="G29" s="100"/>
      <c r="H29" s="101"/>
      <c r="I29" s="100"/>
      <c r="J29" s="100"/>
      <c r="K29" s="100"/>
      <c r="L29" s="101"/>
      <c r="M29" s="100"/>
      <c r="N29" s="100"/>
      <c r="O29" s="100"/>
      <c r="P29" s="101"/>
      <c r="Q29" s="100"/>
      <c r="R29" s="100"/>
      <c r="S29" s="100"/>
      <c r="T29" s="101"/>
      <c r="U29" s="100"/>
      <c r="V29" s="100"/>
      <c r="W29" s="100"/>
      <c r="X29" s="102"/>
    </row>
    <row r="30" spans="1:24" s="86" customFormat="1" ht="18.75" customHeight="1" x14ac:dyDescent="0.25">
      <c r="A30" s="103"/>
      <c r="B30" s="104" t="s">
        <v>170</v>
      </c>
      <c r="C30" s="105">
        <v>36</v>
      </c>
      <c r="D30" s="105">
        <v>31</v>
      </c>
      <c r="E30" s="105">
        <v>5</v>
      </c>
      <c r="F30" s="105"/>
      <c r="G30" s="105"/>
      <c r="H30" s="95">
        <v>31</v>
      </c>
      <c r="I30" s="105">
        <v>5</v>
      </c>
      <c r="J30" s="105"/>
      <c r="K30" s="105"/>
      <c r="L30" s="95">
        <v>30</v>
      </c>
      <c r="M30" s="105">
        <v>6</v>
      </c>
      <c r="N30" s="105"/>
      <c r="O30" s="105"/>
      <c r="P30" s="95">
        <v>36</v>
      </c>
      <c r="Q30" s="105">
        <v>0</v>
      </c>
      <c r="R30" s="105"/>
      <c r="S30" s="105"/>
      <c r="T30" s="95">
        <v>30</v>
      </c>
      <c r="U30" s="105">
        <v>4</v>
      </c>
      <c r="V30" s="105"/>
      <c r="W30" s="105"/>
      <c r="X30" s="106">
        <f>'Bieu 1B'!C10</f>
        <v>381</v>
      </c>
    </row>
    <row r="31" spans="1:24" ht="28.5" customHeight="1" x14ac:dyDescent="0.25">
      <c r="A31" s="100"/>
      <c r="B31" s="294" t="s">
        <v>172</v>
      </c>
      <c r="C31" s="295"/>
      <c r="D31" s="96">
        <f>D30/C30*100</f>
        <v>86.111111111111114</v>
      </c>
      <c r="E31" s="96">
        <f>E30/C30*100</f>
        <v>13.888888888888889</v>
      </c>
      <c r="F31" s="96">
        <v>0</v>
      </c>
      <c r="G31" s="96">
        <v>0</v>
      </c>
      <c r="H31" s="95">
        <f>H30/C30*100</f>
        <v>86.111111111111114</v>
      </c>
      <c r="I31" s="96">
        <f>I30/C30*100</f>
        <v>13.888888888888889</v>
      </c>
      <c r="J31" s="96">
        <v>0</v>
      </c>
      <c r="K31" s="96">
        <v>0</v>
      </c>
      <c r="L31" s="95">
        <f>L30/C30*100</f>
        <v>83.333333333333343</v>
      </c>
      <c r="M31" s="96">
        <f>M30/C30*100</f>
        <v>16.666666666666664</v>
      </c>
      <c r="N31" s="96">
        <v>0</v>
      </c>
      <c r="O31" s="96">
        <v>0</v>
      </c>
      <c r="P31" s="95">
        <f>P30/C30*100</f>
        <v>100</v>
      </c>
      <c r="Q31" s="96">
        <f>Q30/C30*100</f>
        <v>0</v>
      </c>
      <c r="R31" s="96">
        <v>0</v>
      </c>
      <c r="S31" s="96">
        <v>0</v>
      </c>
      <c r="T31" s="95">
        <f>T30/C30*100</f>
        <v>83.333333333333343</v>
      </c>
      <c r="U31" s="96">
        <f>U30/C30*100</f>
        <v>11.111111111111111</v>
      </c>
      <c r="V31" s="96">
        <v>0</v>
      </c>
      <c r="W31" s="96">
        <v>0</v>
      </c>
      <c r="X31" s="102"/>
    </row>
    <row r="32" spans="1:24" ht="25.5" customHeight="1" x14ac:dyDescent="0.25">
      <c r="A32" s="107">
        <v>9</v>
      </c>
      <c r="B32" s="296" t="s">
        <v>388</v>
      </c>
      <c r="C32" s="297"/>
      <c r="D32" s="100"/>
      <c r="E32" s="100"/>
      <c r="F32" s="100"/>
      <c r="G32" s="100"/>
      <c r="H32" s="101"/>
      <c r="I32" s="100"/>
      <c r="J32" s="100"/>
      <c r="K32" s="100"/>
      <c r="L32" s="101"/>
      <c r="M32" s="100"/>
      <c r="N32" s="100"/>
      <c r="O32" s="100"/>
      <c r="P32" s="101"/>
      <c r="Q32" s="100"/>
      <c r="R32" s="100"/>
      <c r="S32" s="100"/>
      <c r="T32" s="101"/>
      <c r="U32" s="100"/>
      <c r="V32" s="100"/>
      <c r="W32" s="100"/>
      <c r="X32" s="102"/>
    </row>
    <row r="33" spans="1:24" s="87" customFormat="1" ht="18" customHeight="1" x14ac:dyDescent="0.25">
      <c r="A33" s="104"/>
      <c r="B33" s="104" t="s">
        <v>170</v>
      </c>
      <c r="C33" s="105">
        <v>290</v>
      </c>
      <c r="D33" s="105">
        <v>282</v>
      </c>
      <c r="E33" s="105">
        <v>8</v>
      </c>
      <c r="F33" s="105"/>
      <c r="G33" s="105"/>
      <c r="H33" s="95">
        <v>271</v>
      </c>
      <c r="I33" s="105">
        <v>19</v>
      </c>
      <c r="J33" s="105"/>
      <c r="K33" s="105"/>
      <c r="L33" s="95">
        <v>268</v>
      </c>
      <c r="M33" s="105">
        <v>22</v>
      </c>
      <c r="N33" s="105"/>
      <c r="O33" s="105"/>
      <c r="P33" s="95">
        <v>286</v>
      </c>
      <c r="Q33" s="105">
        <v>4</v>
      </c>
      <c r="R33" s="105"/>
      <c r="S33" s="105"/>
      <c r="T33" s="95">
        <v>278</v>
      </c>
      <c r="U33" s="105">
        <v>12</v>
      </c>
      <c r="V33" s="105">
        <v>0</v>
      </c>
      <c r="W33" s="105"/>
      <c r="X33" s="108">
        <f>'Bieu 1B'!C12</f>
        <v>430</v>
      </c>
    </row>
    <row r="34" spans="1:24" s="80" customFormat="1" ht="15" x14ac:dyDescent="0.25">
      <c r="A34" s="109"/>
      <c r="B34" s="294" t="s">
        <v>172</v>
      </c>
      <c r="C34" s="295"/>
      <c r="D34" s="96">
        <f>D33/C33*100</f>
        <v>97.241379310344826</v>
      </c>
      <c r="E34" s="96">
        <f>E33/C33*100</f>
        <v>2.7586206896551726</v>
      </c>
      <c r="F34" s="96">
        <v>0</v>
      </c>
      <c r="G34" s="96">
        <v>0</v>
      </c>
      <c r="H34" s="95">
        <f>H33/C33*100</f>
        <v>93.448275862068968</v>
      </c>
      <c r="I34" s="96">
        <f>I33/C33*100</f>
        <v>6.5517241379310347</v>
      </c>
      <c r="J34" s="96">
        <v>0</v>
      </c>
      <c r="K34" s="96">
        <v>0</v>
      </c>
      <c r="L34" s="95">
        <f>L33/C33*100</f>
        <v>92.41379310344827</v>
      </c>
      <c r="M34" s="96">
        <f>M33/C33*100</f>
        <v>7.5862068965517242</v>
      </c>
      <c r="N34" s="96">
        <f>N33/M33*100</f>
        <v>0</v>
      </c>
      <c r="O34" s="96">
        <v>0</v>
      </c>
      <c r="P34" s="95">
        <f>P33/C33*100</f>
        <v>98.620689655172413</v>
      </c>
      <c r="Q34" s="96">
        <f>Q33/C33*100</f>
        <v>1.3793103448275863</v>
      </c>
      <c r="R34" s="96">
        <v>0</v>
      </c>
      <c r="S34" s="96">
        <v>0</v>
      </c>
      <c r="T34" s="95">
        <f>T33/C33*100</f>
        <v>95.862068965517238</v>
      </c>
      <c r="U34" s="96">
        <f>U33/C33*100</f>
        <v>4.1379310344827589</v>
      </c>
      <c r="V34" s="96">
        <f>V33/C33*100</f>
        <v>0</v>
      </c>
      <c r="W34" s="96">
        <v>0</v>
      </c>
      <c r="X34" s="110"/>
    </row>
    <row r="35" spans="1:24" ht="29.25" customHeight="1" x14ac:dyDescent="0.25">
      <c r="A35" s="107">
        <v>10</v>
      </c>
      <c r="B35" s="296" t="s">
        <v>389</v>
      </c>
      <c r="C35" s="297"/>
      <c r="D35" s="100"/>
      <c r="E35" s="100"/>
      <c r="F35" s="100"/>
      <c r="G35" s="100"/>
      <c r="H35" s="101"/>
      <c r="I35" s="100"/>
      <c r="J35" s="100"/>
      <c r="K35" s="100"/>
      <c r="L35" s="101"/>
      <c r="M35" s="100"/>
      <c r="N35" s="100"/>
      <c r="O35" s="100"/>
      <c r="P35" s="101"/>
      <c r="Q35" s="100"/>
      <c r="R35" s="100"/>
      <c r="S35" s="100"/>
      <c r="T35" s="101"/>
      <c r="U35" s="100"/>
      <c r="V35" s="100"/>
      <c r="W35" s="100"/>
      <c r="X35" s="102"/>
    </row>
    <row r="36" spans="1:24" s="86" customFormat="1" ht="21" customHeight="1" x14ac:dyDescent="0.25">
      <c r="A36" s="111"/>
      <c r="B36" s="104" t="s">
        <v>170</v>
      </c>
      <c r="C36" s="112">
        <v>29</v>
      </c>
      <c r="D36" s="105">
        <v>21</v>
      </c>
      <c r="E36" s="105">
        <v>8</v>
      </c>
      <c r="F36" s="105"/>
      <c r="G36" s="105"/>
      <c r="H36" s="95">
        <v>22</v>
      </c>
      <c r="I36" s="105">
        <v>7</v>
      </c>
      <c r="J36" s="105"/>
      <c r="K36" s="105"/>
      <c r="L36" s="95">
        <v>18</v>
      </c>
      <c r="M36" s="105">
        <v>11</v>
      </c>
      <c r="N36" s="105"/>
      <c r="O36" s="105"/>
      <c r="P36" s="95">
        <v>26</v>
      </c>
      <c r="Q36" s="105">
        <v>3</v>
      </c>
      <c r="R36" s="105"/>
      <c r="S36" s="105"/>
      <c r="T36" s="95">
        <v>22</v>
      </c>
      <c r="U36" s="105">
        <v>7</v>
      </c>
      <c r="V36" s="105"/>
      <c r="W36" s="105"/>
      <c r="X36" s="106">
        <f>'Bieu 1B'!C16</f>
        <v>245</v>
      </c>
    </row>
    <row r="37" spans="1:24" x14ac:dyDescent="0.25">
      <c r="A37" s="113"/>
      <c r="B37" s="294" t="s">
        <v>172</v>
      </c>
      <c r="C37" s="295"/>
      <c r="D37" s="96">
        <f>D36/C36*100</f>
        <v>72.41379310344827</v>
      </c>
      <c r="E37" s="96">
        <f>E36/C36*100</f>
        <v>27.586206896551722</v>
      </c>
      <c r="F37" s="96">
        <v>0</v>
      </c>
      <c r="G37" s="96">
        <v>0</v>
      </c>
      <c r="H37" s="95">
        <f>H36/C36*100</f>
        <v>75.862068965517238</v>
      </c>
      <c r="I37" s="96">
        <f>I36/C36*100</f>
        <v>24.137931034482758</v>
      </c>
      <c r="J37" s="96">
        <v>0</v>
      </c>
      <c r="K37" s="96">
        <v>0</v>
      </c>
      <c r="L37" s="95">
        <f>L36/C36*100</f>
        <v>62.068965517241381</v>
      </c>
      <c r="M37" s="96">
        <f>M36/C36*100</f>
        <v>37.931034482758619</v>
      </c>
      <c r="N37" s="96">
        <v>0</v>
      </c>
      <c r="O37" s="96">
        <v>0</v>
      </c>
      <c r="P37" s="95">
        <f>P36/C36*100</f>
        <v>89.65517241379311</v>
      </c>
      <c r="Q37" s="96">
        <f>Q36/C36*100</f>
        <v>10.344827586206897</v>
      </c>
      <c r="R37" s="96">
        <v>0</v>
      </c>
      <c r="S37" s="96">
        <v>0</v>
      </c>
      <c r="T37" s="95">
        <f>T36/C36*100</f>
        <v>75.862068965517238</v>
      </c>
      <c r="U37" s="96">
        <f>U36/C36*100</f>
        <v>24.137931034482758</v>
      </c>
      <c r="V37" s="96">
        <v>0</v>
      </c>
      <c r="W37" s="96">
        <v>0</v>
      </c>
      <c r="X37" s="102"/>
    </row>
    <row r="38" spans="1:24" ht="27.75" customHeight="1" x14ac:dyDescent="0.25">
      <c r="A38" s="113">
        <v>11</v>
      </c>
      <c r="B38" s="296" t="s">
        <v>390</v>
      </c>
      <c r="C38" s="297"/>
      <c r="D38" s="100"/>
      <c r="E38" s="100"/>
      <c r="F38" s="100"/>
      <c r="G38" s="100"/>
      <c r="H38" s="101"/>
      <c r="I38" s="100"/>
      <c r="J38" s="100"/>
      <c r="K38" s="100"/>
      <c r="L38" s="101"/>
      <c r="M38" s="100"/>
      <c r="N38" s="100"/>
      <c r="O38" s="100"/>
      <c r="P38" s="101"/>
      <c r="Q38" s="100"/>
      <c r="R38" s="100"/>
      <c r="S38" s="100"/>
      <c r="T38" s="101"/>
      <c r="U38" s="100"/>
      <c r="V38" s="100"/>
      <c r="W38" s="100"/>
      <c r="X38" s="102"/>
    </row>
    <row r="39" spans="1:24" s="86" customFormat="1" x14ac:dyDescent="0.25">
      <c r="A39" s="111"/>
      <c r="B39" s="104" t="s">
        <v>170</v>
      </c>
      <c r="C39" s="117">
        <v>30</v>
      </c>
      <c r="D39" s="117">
        <v>19</v>
      </c>
      <c r="E39" s="117">
        <v>11</v>
      </c>
      <c r="F39" s="117"/>
      <c r="G39" s="117"/>
      <c r="H39" s="117">
        <v>26</v>
      </c>
      <c r="I39" s="117">
        <v>4</v>
      </c>
      <c r="J39" s="117"/>
      <c r="K39" s="117"/>
      <c r="L39" s="117">
        <v>9</v>
      </c>
      <c r="M39" s="117">
        <v>21</v>
      </c>
      <c r="N39" s="117"/>
      <c r="O39" s="117"/>
      <c r="P39" s="117">
        <v>29</v>
      </c>
      <c r="Q39" s="117">
        <v>1</v>
      </c>
      <c r="R39" s="117"/>
      <c r="S39" s="117"/>
      <c r="T39" s="117">
        <v>19</v>
      </c>
      <c r="U39" s="117">
        <v>11</v>
      </c>
      <c r="V39" s="117"/>
      <c r="W39" s="117"/>
      <c r="X39" s="106">
        <f>'Bieu 1B'!C11</f>
        <v>247</v>
      </c>
    </row>
    <row r="40" spans="1:24" x14ac:dyDescent="0.25">
      <c r="A40" s="113"/>
      <c r="B40" s="294" t="s">
        <v>172</v>
      </c>
      <c r="C40" s="295"/>
      <c r="D40" s="96">
        <f>D39/C39*100</f>
        <v>63.333333333333329</v>
      </c>
      <c r="E40" s="96">
        <f>E39/C39*100</f>
        <v>36.666666666666664</v>
      </c>
      <c r="F40" s="96">
        <v>0</v>
      </c>
      <c r="G40" s="96">
        <v>0</v>
      </c>
      <c r="H40" s="95">
        <f>H39/C39*100</f>
        <v>86.666666666666671</v>
      </c>
      <c r="I40" s="96">
        <f>I39/C39*100</f>
        <v>13.333333333333334</v>
      </c>
      <c r="J40" s="96">
        <v>0</v>
      </c>
      <c r="K40" s="96">
        <v>0</v>
      </c>
      <c r="L40" s="95">
        <f>L39/C39*100</f>
        <v>30</v>
      </c>
      <c r="M40" s="96">
        <f>M39/C39*100</f>
        <v>70</v>
      </c>
      <c r="N40" s="96">
        <v>0</v>
      </c>
      <c r="O40" s="96">
        <v>0</v>
      </c>
      <c r="P40" s="95">
        <f>P39/C39*100</f>
        <v>96.666666666666671</v>
      </c>
      <c r="Q40" s="96">
        <f>Q39/C39*100</f>
        <v>3.3333333333333335</v>
      </c>
      <c r="R40" s="96">
        <v>0</v>
      </c>
      <c r="S40" s="96">
        <v>0</v>
      </c>
      <c r="T40" s="95">
        <f>T39/C39*100</f>
        <v>63.333333333333329</v>
      </c>
      <c r="U40" s="96">
        <f>U39/C39*100</f>
        <v>36.666666666666664</v>
      </c>
      <c r="V40" s="96">
        <v>0</v>
      </c>
      <c r="W40" s="96">
        <v>0</v>
      </c>
      <c r="X40" s="102"/>
    </row>
    <row r="41" spans="1:24" ht="25.5" customHeight="1" x14ac:dyDescent="0.25">
      <c r="A41" s="113">
        <v>12</v>
      </c>
      <c r="B41" s="296" t="s">
        <v>391</v>
      </c>
      <c r="C41" s="297"/>
      <c r="D41" s="100"/>
      <c r="E41" s="100"/>
      <c r="F41" s="100"/>
      <c r="G41" s="100"/>
      <c r="H41" s="101"/>
      <c r="I41" s="100"/>
      <c r="J41" s="100"/>
      <c r="K41" s="100"/>
      <c r="L41" s="101"/>
      <c r="M41" s="100"/>
      <c r="N41" s="100"/>
      <c r="O41" s="100"/>
      <c r="P41" s="101"/>
      <c r="Q41" s="100"/>
      <c r="R41" s="100"/>
      <c r="S41" s="100"/>
      <c r="T41" s="101"/>
      <c r="U41" s="100"/>
      <c r="V41" s="100"/>
      <c r="W41" s="100"/>
      <c r="X41" s="102"/>
    </row>
    <row r="42" spans="1:24" s="86" customFormat="1" ht="15.75" customHeight="1" x14ac:dyDescent="0.25">
      <c r="A42" s="111"/>
      <c r="B42" s="104" t="s">
        <v>170</v>
      </c>
      <c r="C42" s="112">
        <v>38</v>
      </c>
      <c r="D42" s="105">
        <v>30</v>
      </c>
      <c r="E42" s="105">
        <v>8</v>
      </c>
      <c r="F42" s="105"/>
      <c r="G42" s="105"/>
      <c r="H42" s="95">
        <v>29</v>
      </c>
      <c r="I42" s="105">
        <v>9</v>
      </c>
      <c r="J42" s="105"/>
      <c r="K42" s="105"/>
      <c r="L42" s="95">
        <v>38</v>
      </c>
      <c r="M42" s="105"/>
      <c r="N42" s="105"/>
      <c r="O42" s="105"/>
      <c r="P42" s="95">
        <v>35</v>
      </c>
      <c r="Q42" s="105">
        <v>3</v>
      </c>
      <c r="R42" s="105"/>
      <c r="S42" s="105"/>
      <c r="T42" s="95">
        <v>38</v>
      </c>
      <c r="U42" s="105"/>
      <c r="V42" s="105"/>
      <c r="W42" s="105"/>
      <c r="X42" s="106">
        <f>'Bieu 1B'!C19</f>
        <v>459</v>
      </c>
    </row>
    <row r="43" spans="1:24" ht="15.75" customHeight="1" x14ac:dyDescent="0.25">
      <c r="A43" s="113"/>
      <c r="B43" s="294" t="s">
        <v>172</v>
      </c>
      <c r="C43" s="295"/>
      <c r="D43" s="96">
        <f>D42/C42*100</f>
        <v>78.94736842105263</v>
      </c>
      <c r="E43" s="96">
        <f>E42/C42*100</f>
        <v>21.052631578947366</v>
      </c>
      <c r="F43" s="96">
        <f>F42/E42*100</f>
        <v>0</v>
      </c>
      <c r="G43" s="96">
        <v>0</v>
      </c>
      <c r="H43" s="95">
        <f>H42/C42*100</f>
        <v>76.31578947368422</v>
      </c>
      <c r="I43" s="96">
        <f>I42/C42*100</f>
        <v>23.684210526315788</v>
      </c>
      <c r="J43" s="96">
        <f>J42/C42*100</f>
        <v>0</v>
      </c>
      <c r="K43" s="96">
        <v>0</v>
      </c>
      <c r="L43" s="95">
        <f>L42/C42*100</f>
        <v>100</v>
      </c>
      <c r="M43" s="96">
        <f>M42/C42*100</f>
        <v>0</v>
      </c>
      <c r="N43" s="96">
        <f>N42/C42*100</f>
        <v>0</v>
      </c>
      <c r="O43" s="96">
        <v>0</v>
      </c>
      <c r="P43" s="95">
        <f>P42/C42*100</f>
        <v>92.10526315789474</v>
      </c>
      <c r="Q43" s="96">
        <f>Q42/C42*100</f>
        <v>7.8947368421052628</v>
      </c>
      <c r="R43" s="96">
        <f>R42/C42*100</f>
        <v>0</v>
      </c>
      <c r="S43" s="96">
        <v>0</v>
      </c>
      <c r="T43" s="95">
        <f>T42/C42*100</f>
        <v>100</v>
      </c>
      <c r="U43" s="96">
        <f>U42/C42*100</f>
        <v>0</v>
      </c>
      <c r="V43" s="96">
        <v>0</v>
      </c>
      <c r="W43" s="96">
        <v>0</v>
      </c>
      <c r="X43" s="102"/>
    </row>
    <row r="44" spans="1:24" ht="24.75" customHeight="1" x14ac:dyDescent="0.25">
      <c r="A44" s="113">
        <v>13</v>
      </c>
      <c r="B44" s="296" t="s">
        <v>392</v>
      </c>
      <c r="C44" s="297"/>
      <c r="D44" s="100"/>
      <c r="E44" s="100"/>
      <c r="F44" s="100"/>
      <c r="G44" s="100"/>
      <c r="H44" s="101"/>
      <c r="I44" s="100"/>
      <c r="J44" s="100"/>
      <c r="K44" s="100"/>
      <c r="L44" s="101"/>
      <c r="M44" s="100"/>
      <c r="N44" s="100"/>
      <c r="O44" s="100"/>
      <c r="P44" s="101"/>
      <c r="Q44" s="100"/>
      <c r="R44" s="100"/>
      <c r="S44" s="100"/>
      <c r="T44" s="101"/>
      <c r="U44" s="100"/>
      <c r="V44" s="100"/>
      <c r="W44" s="100"/>
      <c r="X44" s="102"/>
    </row>
    <row r="45" spans="1:24" s="86" customFormat="1" ht="15.75" customHeight="1" x14ac:dyDescent="0.25">
      <c r="A45" s="111"/>
      <c r="B45" s="104" t="s">
        <v>170</v>
      </c>
      <c r="C45" s="112">
        <v>30</v>
      </c>
      <c r="D45" s="105">
        <v>24</v>
      </c>
      <c r="E45" s="105">
        <v>6</v>
      </c>
      <c r="F45" s="105"/>
      <c r="G45" s="105"/>
      <c r="H45" s="95">
        <v>30</v>
      </c>
      <c r="I45" s="105"/>
      <c r="J45" s="105"/>
      <c r="K45" s="105"/>
      <c r="L45" s="95">
        <v>21</v>
      </c>
      <c r="M45" s="105">
        <v>9</v>
      </c>
      <c r="N45" s="105"/>
      <c r="O45" s="105"/>
      <c r="P45" s="95">
        <v>30</v>
      </c>
      <c r="Q45" s="105"/>
      <c r="R45" s="105"/>
      <c r="S45" s="105"/>
      <c r="T45" s="95">
        <v>23</v>
      </c>
      <c r="U45" s="105">
        <v>7</v>
      </c>
      <c r="V45" s="105"/>
      <c r="W45" s="105"/>
      <c r="X45" s="106">
        <f>'Bieu 1B'!C20</f>
        <v>367</v>
      </c>
    </row>
    <row r="46" spans="1:24" ht="15.75" customHeight="1" x14ac:dyDescent="0.25">
      <c r="A46" s="113"/>
      <c r="B46" s="294" t="s">
        <v>172</v>
      </c>
      <c r="C46" s="295"/>
      <c r="D46" s="96">
        <f>D45/C45*100</f>
        <v>80</v>
      </c>
      <c r="E46" s="96">
        <f>E45/C45*100</f>
        <v>20</v>
      </c>
      <c r="F46" s="96">
        <v>0</v>
      </c>
      <c r="G46" s="96">
        <v>0</v>
      </c>
      <c r="H46" s="95">
        <f>H45/C45*100</f>
        <v>100</v>
      </c>
      <c r="I46" s="96">
        <f>I45/C45*100</f>
        <v>0</v>
      </c>
      <c r="J46" s="96">
        <v>0</v>
      </c>
      <c r="K46" s="96">
        <v>0</v>
      </c>
      <c r="L46" s="95">
        <f>L45/C45*100</f>
        <v>70</v>
      </c>
      <c r="M46" s="96">
        <f>M45/C45*100</f>
        <v>30</v>
      </c>
      <c r="N46" s="96">
        <v>0</v>
      </c>
      <c r="O46" s="96">
        <v>0</v>
      </c>
      <c r="P46" s="95">
        <f>P45/C45*100</f>
        <v>100</v>
      </c>
      <c r="Q46" s="96">
        <f>Q45/C45*100</f>
        <v>0</v>
      </c>
      <c r="R46" s="96">
        <v>0</v>
      </c>
      <c r="S46" s="96">
        <v>0</v>
      </c>
      <c r="T46" s="95">
        <f>T45/C45*100</f>
        <v>76.666666666666671</v>
      </c>
      <c r="U46" s="96">
        <f>U45/C45*100</f>
        <v>23.333333333333332</v>
      </c>
      <c r="V46" s="96">
        <v>0</v>
      </c>
      <c r="W46" s="96">
        <v>0</v>
      </c>
      <c r="X46" s="102"/>
    </row>
    <row r="47" spans="1:24" ht="15.75" customHeight="1" x14ac:dyDescent="0.25">
      <c r="A47" s="113">
        <v>14</v>
      </c>
      <c r="B47" s="296" t="s">
        <v>203</v>
      </c>
      <c r="C47" s="297"/>
      <c r="D47" s="100"/>
      <c r="E47" s="100"/>
      <c r="F47" s="100"/>
      <c r="G47" s="100"/>
      <c r="H47" s="101"/>
      <c r="I47" s="100"/>
      <c r="J47" s="100"/>
      <c r="K47" s="100"/>
      <c r="L47" s="101"/>
      <c r="M47" s="100"/>
      <c r="N47" s="100"/>
      <c r="O47" s="100"/>
      <c r="P47" s="101"/>
      <c r="Q47" s="100"/>
      <c r="R47" s="100"/>
      <c r="S47" s="100"/>
      <c r="T47" s="101"/>
      <c r="U47" s="100"/>
      <c r="V47" s="100"/>
      <c r="W47" s="100"/>
      <c r="X47" s="102"/>
    </row>
    <row r="48" spans="1:24" s="86" customFormat="1" ht="15.75" customHeight="1" x14ac:dyDescent="0.25">
      <c r="A48" s="111"/>
      <c r="B48" s="104" t="s">
        <v>170</v>
      </c>
      <c r="C48" s="112">
        <v>5</v>
      </c>
      <c r="D48" s="105">
        <v>4</v>
      </c>
      <c r="E48" s="105">
        <v>1</v>
      </c>
      <c r="F48" s="105"/>
      <c r="G48" s="105"/>
      <c r="H48" s="95">
        <v>5</v>
      </c>
      <c r="I48" s="105"/>
      <c r="J48" s="105"/>
      <c r="K48" s="105"/>
      <c r="L48" s="95">
        <v>4</v>
      </c>
      <c r="M48" s="105">
        <v>1</v>
      </c>
      <c r="N48" s="105"/>
      <c r="O48" s="105"/>
      <c r="P48" s="95">
        <v>5</v>
      </c>
      <c r="Q48" s="105">
        <v>1</v>
      </c>
      <c r="R48" s="105"/>
      <c r="S48" s="105"/>
      <c r="T48" s="95">
        <v>4</v>
      </c>
      <c r="U48" s="105">
        <v>1</v>
      </c>
      <c r="V48" s="105"/>
      <c r="W48" s="105"/>
      <c r="X48" s="106">
        <f>'Bieu 1B'!C22</f>
        <v>133</v>
      </c>
    </row>
    <row r="49" spans="1:24" ht="15.75" customHeight="1" x14ac:dyDescent="0.25">
      <c r="A49" s="113"/>
      <c r="B49" s="294" t="s">
        <v>172</v>
      </c>
      <c r="C49" s="295"/>
      <c r="D49" s="96">
        <f>D48/C48*100</f>
        <v>80</v>
      </c>
      <c r="E49" s="96">
        <f>E48/C48*100</f>
        <v>20</v>
      </c>
      <c r="F49" s="96">
        <v>0</v>
      </c>
      <c r="G49" s="96">
        <v>0</v>
      </c>
      <c r="H49" s="95">
        <f>H48/C48*100</f>
        <v>100</v>
      </c>
      <c r="I49" s="96">
        <f>I48/C48*100</f>
        <v>0</v>
      </c>
      <c r="J49" s="96">
        <v>0</v>
      </c>
      <c r="K49" s="96">
        <v>0</v>
      </c>
      <c r="L49" s="95">
        <f>L48/C48*100</f>
        <v>80</v>
      </c>
      <c r="M49" s="96">
        <f>M48/C48*100</f>
        <v>20</v>
      </c>
      <c r="N49" s="96">
        <v>0</v>
      </c>
      <c r="O49" s="96">
        <v>0</v>
      </c>
      <c r="P49" s="95">
        <f>P48/C48*100</f>
        <v>100</v>
      </c>
      <c r="Q49" s="96">
        <f>Q48/C48*100</f>
        <v>20</v>
      </c>
      <c r="R49" s="96">
        <v>0</v>
      </c>
      <c r="S49" s="96">
        <v>0</v>
      </c>
      <c r="T49" s="95">
        <f>T48/C48*100</f>
        <v>80</v>
      </c>
      <c r="U49" s="96">
        <f>U48/C48*100</f>
        <v>20</v>
      </c>
      <c r="V49" s="96">
        <v>0</v>
      </c>
      <c r="W49" s="96">
        <v>0</v>
      </c>
      <c r="X49" s="102"/>
    </row>
    <row r="50" spans="1:24" ht="15.75" customHeight="1" x14ac:dyDescent="0.25">
      <c r="A50" s="113">
        <v>15</v>
      </c>
      <c r="B50" s="296" t="s">
        <v>204</v>
      </c>
      <c r="C50" s="297"/>
      <c r="D50" s="100"/>
      <c r="E50" s="100"/>
      <c r="F50" s="100"/>
      <c r="G50" s="100"/>
      <c r="H50" s="101"/>
      <c r="I50" s="100"/>
      <c r="J50" s="100"/>
      <c r="K50" s="100"/>
      <c r="L50" s="101"/>
      <c r="M50" s="100"/>
      <c r="N50" s="100"/>
      <c r="O50" s="100"/>
      <c r="P50" s="101"/>
      <c r="Q50" s="100"/>
      <c r="R50" s="100"/>
      <c r="S50" s="100"/>
      <c r="T50" s="101"/>
      <c r="U50" s="100"/>
      <c r="V50" s="100"/>
      <c r="W50" s="100"/>
      <c r="X50" s="102"/>
    </row>
    <row r="51" spans="1:24" s="86" customFormat="1" ht="15.75" customHeight="1" x14ac:dyDescent="0.25">
      <c r="A51" s="111"/>
      <c r="B51" s="104" t="s">
        <v>170</v>
      </c>
      <c r="C51" s="112">
        <v>5</v>
      </c>
      <c r="D51" s="116">
        <v>5</v>
      </c>
      <c r="E51" s="116"/>
      <c r="F51" s="116"/>
      <c r="G51" s="116"/>
      <c r="H51" s="116">
        <v>5</v>
      </c>
      <c r="I51" s="116"/>
      <c r="J51" s="116"/>
      <c r="K51" s="116"/>
      <c r="L51" s="116">
        <v>5</v>
      </c>
      <c r="M51" s="116"/>
      <c r="N51" s="116"/>
      <c r="O51" s="116"/>
      <c r="P51" s="116">
        <v>5</v>
      </c>
      <c r="Q51" s="116"/>
      <c r="R51" s="116"/>
      <c r="S51" s="116"/>
      <c r="T51" s="116">
        <v>5</v>
      </c>
      <c r="U51" s="116"/>
      <c r="V51" s="116"/>
      <c r="W51" s="105"/>
      <c r="X51" s="106">
        <f>'Bieu 1B'!C23</f>
        <v>130</v>
      </c>
    </row>
    <row r="52" spans="1:24" ht="15.75" customHeight="1" x14ac:dyDescent="0.25">
      <c r="A52" s="113"/>
      <c r="B52" s="294" t="s">
        <v>172</v>
      </c>
      <c r="C52" s="295"/>
      <c r="D52" s="96">
        <f>D51/C51*100</f>
        <v>100</v>
      </c>
      <c r="E52" s="96">
        <v>0</v>
      </c>
      <c r="F52" s="96">
        <v>0</v>
      </c>
      <c r="G52" s="96">
        <v>0</v>
      </c>
      <c r="H52" s="95">
        <f>H51/C51*100</f>
        <v>100</v>
      </c>
      <c r="I52" s="96">
        <f>I51/C51*100</f>
        <v>0</v>
      </c>
      <c r="J52" s="96">
        <v>0</v>
      </c>
      <c r="K52" s="96">
        <v>0</v>
      </c>
      <c r="L52" s="95">
        <f>L51/C51*100</f>
        <v>100</v>
      </c>
      <c r="M52" s="96">
        <f>M51/C51*100</f>
        <v>0</v>
      </c>
      <c r="N52" s="96">
        <v>0</v>
      </c>
      <c r="O52" s="96">
        <v>0</v>
      </c>
      <c r="P52" s="95">
        <f>P51/C51*100</f>
        <v>100</v>
      </c>
      <c r="Q52" s="96">
        <f>Q51/C51*100</f>
        <v>0</v>
      </c>
      <c r="R52" s="96">
        <v>0</v>
      </c>
      <c r="S52" s="96">
        <v>0</v>
      </c>
      <c r="T52" s="95">
        <f>T51/C51*100</f>
        <v>100</v>
      </c>
      <c r="U52" s="96">
        <f>U53</f>
        <v>0</v>
      </c>
      <c r="V52" s="96">
        <v>0</v>
      </c>
      <c r="W52" s="96">
        <v>0</v>
      </c>
      <c r="X52" s="102"/>
    </row>
    <row r="53" spans="1:24" ht="15.75" customHeight="1" x14ac:dyDescent="0.25">
      <c r="A53" s="113">
        <v>16</v>
      </c>
      <c r="B53" s="296" t="s">
        <v>205</v>
      </c>
      <c r="C53" s="297"/>
      <c r="D53" s="100"/>
      <c r="E53" s="100"/>
      <c r="F53" s="100"/>
      <c r="G53" s="100"/>
      <c r="H53" s="101"/>
      <c r="I53" s="100"/>
      <c r="J53" s="100"/>
      <c r="K53" s="100"/>
      <c r="L53" s="101"/>
      <c r="M53" s="100"/>
      <c r="N53" s="100"/>
      <c r="O53" s="100"/>
      <c r="P53" s="101"/>
      <c r="Q53" s="100"/>
      <c r="R53" s="100"/>
      <c r="S53" s="100"/>
      <c r="T53" s="101"/>
      <c r="U53" s="100"/>
      <c r="V53" s="100"/>
      <c r="W53" s="100"/>
      <c r="X53" s="102"/>
    </row>
    <row r="54" spans="1:24" s="86" customFormat="1" ht="15.75" customHeight="1" x14ac:dyDescent="0.25">
      <c r="A54" s="111"/>
      <c r="B54" s="104" t="s">
        <v>170</v>
      </c>
      <c r="C54" s="112">
        <v>12</v>
      </c>
      <c r="D54" s="105">
        <v>11</v>
      </c>
      <c r="E54" s="105">
        <v>1</v>
      </c>
      <c r="F54" s="105"/>
      <c r="G54" s="105"/>
      <c r="H54" s="95">
        <v>12</v>
      </c>
      <c r="I54" s="105"/>
      <c r="J54" s="105"/>
      <c r="K54" s="105"/>
      <c r="L54" s="95">
        <v>11</v>
      </c>
      <c r="M54" s="105">
        <v>1</v>
      </c>
      <c r="N54" s="105"/>
      <c r="O54" s="105"/>
      <c r="P54" s="95">
        <v>12</v>
      </c>
      <c r="Q54" s="105"/>
      <c r="R54" s="105"/>
      <c r="S54" s="105"/>
      <c r="T54" s="95">
        <v>12</v>
      </c>
      <c r="U54" s="105"/>
      <c r="V54" s="105"/>
      <c r="W54" s="105"/>
      <c r="X54" s="106">
        <f>'Bieu 1B'!C24</f>
        <v>49</v>
      </c>
    </row>
    <row r="55" spans="1:24" ht="15.75" customHeight="1" x14ac:dyDescent="0.25">
      <c r="A55" s="113"/>
      <c r="B55" s="294" t="s">
        <v>172</v>
      </c>
      <c r="C55" s="295"/>
      <c r="D55" s="96">
        <f>D54/C54*100</f>
        <v>91.666666666666657</v>
      </c>
      <c r="E55" s="96">
        <f>E54/C54*100</f>
        <v>8.3333333333333321</v>
      </c>
      <c r="F55" s="96">
        <v>0</v>
      </c>
      <c r="G55" s="96">
        <v>0</v>
      </c>
      <c r="H55" s="95">
        <f>H54/C54*100</f>
        <v>100</v>
      </c>
      <c r="I55" s="96">
        <f>I54/C54*100</f>
        <v>0</v>
      </c>
      <c r="J55" s="96">
        <v>0</v>
      </c>
      <c r="K55" s="96">
        <v>0</v>
      </c>
      <c r="L55" s="95">
        <f>L54/C54*100</f>
        <v>91.666666666666657</v>
      </c>
      <c r="M55" s="96">
        <f>M54/L54*100</f>
        <v>9.0909090909090917</v>
      </c>
      <c r="N55" s="96">
        <v>0</v>
      </c>
      <c r="O55" s="96">
        <v>0</v>
      </c>
      <c r="P55" s="95">
        <f>P54/C54*100</f>
        <v>100</v>
      </c>
      <c r="Q55" s="96">
        <f>Q54/P54*100</f>
        <v>0</v>
      </c>
      <c r="R55" s="96">
        <v>0</v>
      </c>
      <c r="S55" s="96">
        <v>0</v>
      </c>
      <c r="T55" s="95">
        <f>T54/C54*100</f>
        <v>100</v>
      </c>
      <c r="U55" s="96">
        <f>U54/C54*100</f>
        <v>0</v>
      </c>
      <c r="V55" s="96">
        <v>0</v>
      </c>
      <c r="W55" s="96">
        <v>0</v>
      </c>
      <c r="X55" s="102"/>
    </row>
    <row r="56" spans="1:24" x14ac:dyDescent="0.25">
      <c r="A56" s="107"/>
      <c r="B56" s="299" t="s">
        <v>183</v>
      </c>
      <c r="C56" s="300"/>
      <c r="D56" s="100"/>
      <c r="E56" s="100"/>
      <c r="F56" s="100"/>
      <c r="G56" s="100"/>
      <c r="H56" s="101"/>
      <c r="I56" s="100"/>
      <c r="J56" s="100"/>
      <c r="K56" s="100"/>
      <c r="L56" s="101"/>
      <c r="M56" s="100"/>
      <c r="N56" s="100"/>
      <c r="O56" s="100"/>
      <c r="P56" s="101"/>
      <c r="Q56" s="100"/>
      <c r="R56" s="100"/>
      <c r="S56" s="100"/>
      <c r="T56" s="101"/>
      <c r="U56" s="100"/>
      <c r="V56" s="100"/>
      <c r="W56" s="100"/>
      <c r="X56" s="102"/>
    </row>
    <row r="57" spans="1:24" ht="21" customHeight="1" x14ac:dyDescent="0.25">
      <c r="A57" s="113"/>
      <c r="B57" s="109" t="s">
        <v>170</v>
      </c>
      <c r="C57" s="109">
        <f>C54+C51+C48+C45+C42+C39+C36+C33+C30+C27+C24+C21+C18+C15+C12+C9</f>
        <v>763</v>
      </c>
      <c r="D57" s="109">
        <f t="shared" ref="D57:X57" si="0">D54+D51+D48+D45+D42+D39+D36+D33+D30+D27+D24+D21+D18+D15+D12+D9</f>
        <v>658</v>
      </c>
      <c r="E57" s="109">
        <f t="shared" si="0"/>
        <v>105</v>
      </c>
      <c r="F57" s="109">
        <f t="shared" si="0"/>
        <v>0</v>
      </c>
      <c r="G57" s="109">
        <f t="shared" si="0"/>
        <v>0</v>
      </c>
      <c r="H57" s="109">
        <f t="shared" si="0"/>
        <v>662</v>
      </c>
      <c r="I57" s="109">
        <f t="shared" si="0"/>
        <v>101</v>
      </c>
      <c r="J57" s="109">
        <f t="shared" si="0"/>
        <v>0</v>
      </c>
      <c r="K57" s="109">
        <f t="shared" si="0"/>
        <v>0</v>
      </c>
      <c r="L57" s="109">
        <f t="shared" si="0"/>
        <v>566</v>
      </c>
      <c r="M57" s="109">
        <f t="shared" si="0"/>
        <v>197</v>
      </c>
      <c r="N57" s="109">
        <f t="shared" si="0"/>
        <v>0</v>
      </c>
      <c r="O57" s="109">
        <f t="shared" si="0"/>
        <v>0</v>
      </c>
      <c r="P57" s="109">
        <f t="shared" si="0"/>
        <v>735</v>
      </c>
      <c r="Q57" s="109">
        <f t="shared" si="0"/>
        <v>24</v>
      </c>
      <c r="R57" s="109">
        <f t="shared" si="0"/>
        <v>0</v>
      </c>
      <c r="S57" s="109">
        <f t="shared" si="0"/>
        <v>0</v>
      </c>
      <c r="T57" s="109">
        <f t="shared" si="0"/>
        <v>647</v>
      </c>
      <c r="U57" s="109">
        <f t="shared" si="0"/>
        <v>114</v>
      </c>
      <c r="V57" s="109">
        <f t="shared" si="0"/>
        <v>0</v>
      </c>
      <c r="W57" s="109">
        <f t="shared" si="0"/>
        <v>0</v>
      </c>
      <c r="X57" s="109">
        <f t="shared" si="0"/>
        <v>4671</v>
      </c>
    </row>
    <row r="58" spans="1:24" x14ac:dyDescent="0.25">
      <c r="A58" s="113"/>
      <c r="B58" s="294" t="s">
        <v>172</v>
      </c>
      <c r="C58" s="298"/>
      <c r="D58" s="96">
        <f>D57/C57*100</f>
        <v>86.238532110091754</v>
      </c>
      <c r="E58" s="96">
        <f>E57/C57*100</f>
        <v>13.761467889908257</v>
      </c>
      <c r="F58" s="96"/>
      <c r="G58" s="96"/>
      <c r="H58" s="95">
        <f>H57/C57*100</f>
        <v>86.762778505897771</v>
      </c>
      <c r="I58" s="96">
        <f>I57/C57*100</f>
        <v>13.237221494102227</v>
      </c>
      <c r="J58" s="96"/>
      <c r="K58" s="96"/>
      <c r="L58" s="95">
        <f>L57/C57*100</f>
        <v>74.180865006553077</v>
      </c>
      <c r="M58" s="96">
        <f>M57/C57*100</f>
        <v>25.819134993446919</v>
      </c>
      <c r="N58" s="96"/>
      <c r="O58" s="96"/>
      <c r="P58" s="95">
        <f>P57/C57*100</f>
        <v>96.330275229357795</v>
      </c>
      <c r="Q58" s="95">
        <f>Q57/D57*100</f>
        <v>3.6474164133738598</v>
      </c>
      <c r="R58" s="96"/>
      <c r="S58" s="96"/>
      <c r="T58" s="95">
        <f>T57/C57*100</f>
        <v>84.796854521625164</v>
      </c>
      <c r="U58" s="96">
        <f>U57/C57*100</f>
        <v>14.941022280471822</v>
      </c>
      <c r="V58" s="96"/>
      <c r="W58" s="96"/>
      <c r="X58" s="102"/>
    </row>
    <row r="59" spans="1:24" x14ac:dyDescent="0.25">
      <c r="H59" s="93"/>
      <c r="I59" s="93"/>
      <c r="J59" s="93"/>
      <c r="K59" s="93"/>
      <c r="L59" s="93"/>
      <c r="M59" s="93"/>
      <c r="N59" s="93"/>
      <c r="O59" s="93"/>
      <c r="P59" s="93"/>
      <c r="Q59" s="93"/>
      <c r="R59" s="93"/>
      <c r="S59" s="93"/>
      <c r="T59" s="93"/>
      <c r="U59" s="93"/>
      <c r="V59" s="93"/>
      <c r="W59" s="93"/>
    </row>
    <row r="60" spans="1:24" ht="18.75" x14ac:dyDescent="0.3">
      <c r="H60" s="93"/>
      <c r="I60" s="93"/>
      <c r="J60" s="93"/>
      <c r="K60" s="93"/>
      <c r="L60" s="93"/>
      <c r="M60" s="93"/>
      <c r="N60" s="93"/>
      <c r="O60" s="93"/>
      <c r="P60" s="93"/>
      <c r="Q60" s="93"/>
      <c r="R60" s="93"/>
      <c r="S60" s="287" t="s">
        <v>373</v>
      </c>
      <c r="T60" s="287"/>
      <c r="U60" s="287"/>
      <c r="V60" s="287"/>
      <c r="W60" s="93"/>
    </row>
    <row r="61" spans="1:24" x14ac:dyDescent="0.25">
      <c r="H61" s="93"/>
      <c r="I61" s="93"/>
      <c r="J61" s="93"/>
      <c r="K61" s="93"/>
      <c r="L61" s="93"/>
      <c r="M61" s="93"/>
      <c r="N61" s="93"/>
      <c r="O61" s="93"/>
      <c r="P61" s="93"/>
      <c r="Q61" s="93"/>
      <c r="R61" s="93"/>
      <c r="S61" s="114"/>
      <c r="T61" s="114"/>
      <c r="U61" s="114"/>
      <c r="V61" s="114"/>
      <c r="W61" s="93"/>
    </row>
    <row r="62" spans="1:24" x14ac:dyDescent="0.25">
      <c r="H62" s="93"/>
      <c r="I62" s="93"/>
      <c r="J62" s="93"/>
      <c r="K62" s="93"/>
      <c r="L62" s="93"/>
      <c r="M62" s="93"/>
      <c r="N62" s="93"/>
      <c r="O62" s="93"/>
      <c r="P62" s="93"/>
      <c r="Q62" s="93"/>
      <c r="R62" s="93"/>
      <c r="S62" s="114"/>
      <c r="T62" s="114"/>
      <c r="U62" s="114"/>
      <c r="V62" s="114"/>
      <c r="W62" s="93"/>
    </row>
    <row r="63" spans="1:24" x14ac:dyDescent="0.25">
      <c r="H63" s="93"/>
      <c r="I63" s="93"/>
      <c r="J63" s="93"/>
      <c r="K63" s="93"/>
      <c r="L63" s="93"/>
      <c r="M63" s="93"/>
      <c r="N63" s="93"/>
      <c r="O63" s="93"/>
      <c r="P63" s="93"/>
      <c r="Q63" s="93"/>
      <c r="R63" s="93"/>
      <c r="S63" s="114"/>
      <c r="T63" s="114"/>
      <c r="U63" s="114"/>
      <c r="V63" s="114"/>
      <c r="W63" s="93"/>
    </row>
    <row r="64" spans="1:24" x14ac:dyDescent="0.25">
      <c r="H64" s="93"/>
      <c r="I64" s="93"/>
      <c r="J64" s="93"/>
      <c r="K64" s="93"/>
      <c r="L64" s="93"/>
      <c r="M64" s="93"/>
      <c r="N64" s="93"/>
      <c r="O64" s="93"/>
      <c r="P64" s="93"/>
      <c r="Q64" s="93"/>
      <c r="R64" s="93"/>
      <c r="S64" s="114"/>
      <c r="T64" s="114"/>
      <c r="U64" s="114"/>
      <c r="V64" s="114"/>
      <c r="W64" s="93"/>
    </row>
    <row r="65" spans="8:23" x14ac:dyDescent="0.25">
      <c r="H65" s="93"/>
      <c r="I65" s="93"/>
      <c r="J65" s="93"/>
      <c r="K65" s="93"/>
      <c r="L65" s="93"/>
      <c r="M65" s="93"/>
      <c r="N65" s="93"/>
      <c r="O65" s="93"/>
      <c r="P65" s="93"/>
      <c r="Q65" s="93"/>
      <c r="R65" s="93"/>
      <c r="S65" s="114"/>
      <c r="T65" s="114"/>
      <c r="U65" s="114"/>
      <c r="V65" s="114"/>
      <c r="W65" s="93"/>
    </row>
    <row r="66" spans="8:23" ht="18.75" x14ac:dyDescent="0.3">
      <c r="H66" s="93"/>
      <c r="I66" s="93"/>
      <c r="J66" s="93"/>
      <c r="K66" s="93"/>
      <c r="L66" s="93"/>
      <c r="M66" s="93"/>
      <c r="N66" s="93"/>
      <c r="O66" s="93"/>
      <c r="P66" s="93"/>
      <c r="Q66" s="93"/>
      <c r="R66" s="93"/>
      <c r="S66" s="115" t="s">
        <v>398</v>
      </c>
      <c r="T66" s="115"/>
      <c r="U66" s="115"/>
      <c r="V66" s="115"/>
      <c r="W66" s="93"/>
    </row>
    <row r="67" spans="8:23" x14ac:dyDescent="0.25">
      <c r="H67" s="93"/>
      <c r="I67" s="93"/>
      <c r="J67" s="93"/>
      <c r="K67" s="93"/>
      <c r="L67" s="93"/>
      <c r="M67" s="93"/>
      <c r="N67" s="93"/>
      <c r="O67" s="93"/>
      <c r="P67" s="93"/>
      <c r="Q67" s="93"/>
      <c r="R67" s="93"/>
      <c r="S67" s="93"/>
      <c r="T67" s="93"/>
      <c r="U67" s="93"/>
      <c r="V67" s="93"/>
      <c r="W67" s="93"/>
    </row>
    <row r="68" spans="8:23" x14ac:dyDescent="0.25">
      <c r="H68" s="93"/>
      <c r="I68" s="93"/>
      <c r="J68" s="93"/>
      <c r="K68" s="93"/>
      <c r="L68" s="93"/>
      <c r="M68" s="93"/>
      <c r="N68" s="93"/>
      <c r="O68" s="93"/>
      <c r="P68" s="93"/>
      <c r="Q68" s="93"/>
      <c r="R68" s="93"/>
      <c r="S68" s="93"/>
      <c r="T68" s="93"/>
      <c r="U68" s="93"/>
      <c r="V68" s="93"/>
      <c r="W68" s="93"/>
    </row>
    <row r="69" spans="8:23" x14ac:dyDescent="0.25">
      <c r="H69" s="93"/>
      <c r="I69" s="93"/>
      <c r="J69" s="93"/>
      <c r="K69" s="93"/>
      <c r="L69" s="93"/>
      <c r="M69" s="93"/>
      <c r="N69" s="93"/>
      <c r="O69" s="93"/>
      <c r="P69" s="93"/>
      <c r="Q69" s="93"/>
      <c r="R69" s="93"/>
      <c r="S69" s="93"/>
      <c r="T69" s="93"/>
      <c r="U69" s="93"/>
      <c r="V69" s="93"/>
      <c r="W69" s="93"/>
    </row>
    <row r="70" spans="8:23" x14ac:dyDescent="0.25">
      <c r="H70" s="93"/>
      <c r="I70" s="93"/>
      <c r="J70" s="93"/>
      <c r="K70" s="93"/>
      <c r="L70" s="93"/>
      <c r="M70" s="93"/>
      <c r="N70" s="93"/>
      <c r="O70" s="93"/>
      <c r="P70" s="93"/>
      <c r="Q70" s="93"/>
      <c r="R70" s="93"/>
      <c r="S70" s="93"/>
      <c r="T70" s="93"/>
      <c r="U70" s="93"/>
      <c r="V70" s="93"/>
      <c r="W70" s="93"/>
    </row>
    <row r="71" spans="8:23" x14ac:dyDescent="0.25">
      <c r="H71" s="93"/>
      <c r="I71" s="93"/>
      <c r="J71" s="93"/>
      <c r="K71" s="93"/>
      <c r="L71" s="93"/>
      <c r="M71" s="93"/>
      <c r="N71" s="93"/>
      <c r="O71" s="93"/>
      <c r="P71" s="93"/>
      <c r="Q71" s="93"/>
      <c r="R71" s="93"/>
      <c r="S71" s="93"/>
      <c r="T71" s="93"/>
      <c r="U71" s="93"/>
      <c r="V71" s="93"/>
      <c r="W71" s="93"/>
    </row>
    <row r="72" spans="8:23" x14ac:dyDescent="0.25">
      <c r="H72" s="93"/>
      <c r="I72" s="93"/>
      <c r="J72" s="93"/>
      <c r="K72" s="93"/>
      <c r="L72" s="93"/>
      <c r="M72" s="93"/>
      <c r="N72" s="93"/>
      <c r="O72" s="93"/>
      <c r="P72" s="93"/>
      <c r="Q72" s="93"/>
      <c r="R72" s="93"/>
      <c r="S72" s="93"/>
      <c r="T72" s="93"/>
      <c r="U72" s="93"/>
      <c r="V72" s="93"/>
      <c r="W72" s="93"/>
    </row>
    <row r="73" spans="8:23" x14ac:dyDescent="0.25">
      <c r="H73" s="93"/>
      <c r="I73" s="93"/>
      <c r="J73" s="93"/>
      <c r="K73" s="93"/>
      <c r="L73" s="93"/>
      <c r="M73" s="93"/>
      <c r="N73" s="93"/>
      <c r="O73" s="93"/>
      <c r="P73" s="93"/>
      <c r="Q73" s="93"/>
      <c r="R73" s="93"/>
      <c r="S73" s="93"/>
      <c r="T73" s="93"/>
      <c r="U73" s="93"/>
      <c r="V73" s="93"/>
      <c r="W73" s="93"/>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topLeftCell="A28" zoomScaleNormal="100" workbookViewId="0">
      <selection activeCell="P1" sqref="P1"/>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6" x14ac:dyDescent="0.25">
      <c r="A1" s="235" t="s">
        <v>371</v>
      </c>
      <c r="B1" s="235"/>
      <c r="C1" s="69"/>
      <c r="D1" s="69"/>
      <c r="E1" s="69"/>
      <c r="F1" s="69"/>
      <c r="G1" s="69"/>
      <c r="H1" s="69"/>
      <c r="I1" s="69"/>
      <c r="J1" s="69"/>
      <c r="K1" s="69"/>
      <c r="M1" s="67"/>
      <c r="N1" s="67"/>
      <c r="O1" s="67" t="s">
        <v>19</v>
      </c>
    </row>
    <row r="2" spans="1:16" x14ac:dyDescent="0.25">
      <c r="A2" s="235" t="s">
        <v>372</v>
      </c>
      <c r="B2" s="235"/>
      <c r="C2" s="69"/>
      <c r="D2" s="69"/>
      <c r="E2" s="69"/>
      <c r="F2" s="69"/>
      <c r="G2" s="69"/>
      <c r="H2" s="69"/>
      <c r="I2" s="69"/>
      <c r="J2" s="69"/>
      <c r="K2" s="69"/>
      <c r="M2" s="67"/>
      <c r="N2" s="67"/>
      <c r="O2" s="67"/>
    </row>
    <row r="3" spans="1:16" ht="45" customHeight="1" x14ac:dyDescent="0.25">
      <c r="A3" s="242" t="s">
        <v>463</v>
      </c>
      <c r="B3" s="242"/>
      <c r="C3" s="242"/>
      <c r="D3" s="242"/>
      <c r="E3" s="242"/>
      <c r="F3" s="242"/>
      <c r="G3" s="242"/>
      <c r="H3" s="242"/>
      <c r="I3" s="242"/>
      <c r="J3" s="242"/>
      <c r="K3" s="242"/>
      <c r="L3" s="242"/>
      <c r="M3" s="242"/>
      <c r="N3" s="242"/>
      <c r="O3" s="242"/>
    </row>
    <row r="4" spans="1:16" x14ac:dyDescent="0.25">
      <c r="C4" s="243"/>
      <c r="D4" s="243"/>
      <c r="E4" s="243"/>
      <c r="F4" s="243"/>
      <c r="G4" s="243"/>
      <c r="H4" s="243"/>
      <c r="I4" s="243"/>
      <c r="J4" s="243"/>
      <c r="K4" s="243"/>
      <c r="L4" s="243"/>
      <c r="M4" s="243"/>
    </row>
    <row r="5" spans="1:16" s="1" customFormat="1" ht="30.75" customHeight="1" x14ac:dyDescent="0.2">
      <c r="A5" s="251" t="s">
        <v>15</v>
      </c>
      <c r="B5" s="251" t="s">
        <v>184</v>
      </c>
      <c r="C5" s="315" t="s">
        <v>2</v>
      </c>
      <c r="D5" s="315"/>
      <c r="E5" s="315"/>
      <c r="F5" s="315" t="s">
        <v>13</v>
      </c>
      <c r="G5" s="315"/>
      <c r="H5" s="315"/>
      <c r="I5" s="315"/>
      <c r="J5" s="315" t="s">
        <v>3</v>
      </c>
      <c r="K5" s="315"/>
      <c r="L5" s="315"/>
      <c r="M5" s="251" t="s">
        <v>11</v>
      </c>
      <c r="N5" s="251" t="s">
        <v>12</v>
      </c>
      <c r="O5" s="251" t="s">
        <v>65</v>
      </c>
    </row>
    <row r="6" spans="1:16" s="1" customFormat="1" ht="21.75" customHeight="1" x14ac:dyDescent="0.2">
      <c r="A6" s="252"/>
      <c r="B6" s="252"/>
      <c r="C6" s="315" t="s">
        <v>4</v>
      </c>
      <c r="D6" s="319" t="s">
        <v>5</v>
      </c>
      <c r="E6" s="319"/>
      <c r="F6" s="315" t="s">
        <v>4</v>
      </c>
      <c r="G6" s="316" t="s">
        <v>5</v>
      </c>
      <c r="H6" s="317"/>
      <c r="I6" s="318"/>
      <c r="J6" s="315" t="s">
        <v>4</v>
      </c>
      <c r="K6" s="319" t="s">
        <v>5</v>
      </c>
      <c r="L6" s="319"/>
      <c r="M6" s="252"/>
      <c r="N6" s="252"/>
      <c r="O6" s="252"/>
    </row>
    <row r="7" spans="1:16" s="1" customFormat="1" ht="99.75" x14ac:dyDescent="0.2">
      <c r="A7" s="253"/>
      <c r="B7" s="253"/>
      <c r="C7" s="315"/>
      <c r="D7" s="66" t="s">
        <v>6</v>
      </c>
      <c r="E7" s="66" t="s">
        <v>7</v>
      </c>
      <c r="F7" s="315"/>
      <c r="G7" s="66" t="s">
        <v>14</v>
      </c>
      <c r="H7" s="66" t="s">
        <v>8</v>
      </c>
      <c r="I7" s="66" t="s">
        <v>9</v>
      </c>
      <c r="J7" s="315"/>
      <c r="K7" s="66" t="s">
        <v>10</v>
      </c>
      <c r="L7" s="66" t="s">
        <v>185</v>
      </c>
      <c r="M7" s="253"/>
      <c r="N7" s="253"/>
      <c r="O7" s="253"/>
    </row>
    <row r="8" spans="1:16" s="65" customFormat="1" x14ac:dyDescent="0.25">
      <c r="A8" s="11" t="s">
        <v>44</v>
      </c>
      <c r="B8" s="11" t="s">
        <v>56</v>
      </c>
      <c r="C8" s="19" t="s">
        <v>64</v>
      </c>
      <c r="D8" s="11">
        <v>2</v>
      </c>
      <c r="E8" s="11">
        <v>3</v>
      </c>
      <c r="F8" s="217">
        <v>4</v>
      </c>
      <c r="G8" s="11">
        <v>5</v>
      </c>
      <c r="H8" s="11">
        <v>6</v>
      </c>
      <c r="I8" s="11">
        <v>7</v>
      </c>
      <c r="J8" s="217">
        <v>8</v>
      </c>
      <c r="K8" s="11">
        <v>9</v>
      </c>
      <c r="L8" s="11">
        <v>10</v>
      </c>
      <c r="M8" s="217">
        <v>11</v>
      </c>
      <c r="N8" s="11">
        <v>12</v>
      </c>
      <c r="O8" s="11">
        <v>13</v>
      </c>
    </row>
    <row r="9" spans="1:16" ht="18.75" customHeight="1" x14ac:dyDescent="0.25">
      <c r="A9" s="66" t="s">
        <v>17</v>
      </c>
      <c r="B9" s="239" t="s">
        <v>45</v>
      </c>
      <c r="C9" s="240"/>
      <c r="D9" s="240"/>
      <c r="E9" s="240"/>
      <c r="F9" s="240"/>
      <c r="G9" s="240"/>
      <c r="H9" s="240"/>
      <c r="I9" s="240"/>
      <c r="J9" s="240"/>
      <c r="K9" s="240"/>
      <c r="L9" s="240"/>
      <c r="M9" s="240"/>
      <c r="N9" s="240"/>
      <c r="O9" s="241"/>
    </row>
    <row r="10" spans="1:16" x14ac:dyDescent="0.25">
      <c r="A10" s="4">
        <v>1</v>
      </c>
      <c r="B10" s="77" t="s">
        <v>377</v>
      </c>
      <c r="C10" s="5">
        <f>D10+E10</f>
        <v>50</v>
      </c>
      <c r="D10" s="75">
        <v>1</v>
      </c>
      <c r="E10" s="75">
        <v>49</v>
      </c>
      <c r="F10" s="5">
        <f>G10+H10+I10</f>
        <v>49</v>
      </c>
      <c r="G10" s="75">
        <v>48</v>
      </c>
      <c r="H10" s="75">
        <v>1</v>
      </c>
      <c r="I10" s="76">
        <v>0</v>
      </c>
      <c r="J10" s="5">
        <f>K10+L10</f>
        <v>1</v>
      </c>
      <c r="K10" s="75">
        <v>1</v>
      </c>
      <c r="L10" s="76">
        <v>0</v>
      </c>
      <c r="M10" s="75">
        <v>0</v>
      </c>
      <c r="N10" s="75">
        <v>1</v>
      </c>
      <c r="O10" s="75">
        <v>12</v>
      </c>
      <c r="P10" s="379">
        <f t="shared" ref="P10:P24" si="0">O10/C10</f>
        <v>0.24</v>
      </c>
    </row>
    <row r="11" spans="1:16" x14ac:dyDescent="0.25">
      <c r="A11" s="4">
        <v>2</v>
      </c>
      <c r="B11" s="77" t="s">
        <v>378</v>
      </c>
      <c r="C11" s="5">
        <f t="shared" ref="C11:C20" si="1">D11+E11</f>
        <v>13845</v>
      </c>
      <c r="D11" s="75">
        <v>692</v>
      </c>
      <c r="E11" s="75">
        <v>13153</v>
      </c>
      <c r="F11" s="5">
        <f t="shared" ref="F11:F24" si="2">G11+H11+I11</f>
        <v>12036</v>
      </c>
      <c r="G11" s="75">
        <v>7644</v>
      </c>
      <c r="H11" s="75">
        <v>4392</v>
      </c>
      <c r="I11" s="76">
        <v>0</v>
      </c>
      <c r="J11" s="5">
        <f t="shared" ref="J11:J24" si="3">K11+L11</f>
        <v>1788</v>
      </c>
      <c r="K11" s="75">
        <v>1731</v>
      </c>
      <c r="L11" s="76">
        <v>57</v>
      </c>
      <c r="M11" s="75">
        <v>21</v>
      </c>
      <c r="N11" s="75">
        <v>2172</v>
      </c>
      <c r="O11" s="75">
        <v>5133</v>
      </c>
      <c r="P11" s="379">
        <f t="shared" si="0"/>
        <v>0.37074756229685807</v>
      </c>
    </row>
    <row r="12" spans="1:16" x14ac:dyDescent="0.25">
      <c r="A12" s="4">
        <v>3</v>
      </c>
      <c r="B12" s="77" t="s">
        <v>379</v>
      </c>
      <c r="C12" s="5">
        <f t="shared" si="1"/>
        <v>155</v>
      </c>
      <c r="D12" s="75">
        <v>0</v>
      </c>
      <c r="E12" s="75">
        <v>155</v>
      </c>
      <c r="F12" s="5">
        <f t="shared" si="2"/>
        <v>155</v>
      </c>
      <c r="G12" s="75">
        <v>127</v>
      </c>
      <c r="H12" s="75">
        <v>28</v>
      </c>
      <c r="I12" s="76">
        <v>0</v>
      </c>
      <c r="J12" s="5">
        <f t="shared" si="3"/>
        <v>0</v>
      </c>
      <c r="K12" s="75">
        <v>0</v>
      </c>
      <c r="L12" s="76">
        <v>0</v>
      </c>
      <c r="M12" s="75">
        <v>0</v>
      </c>
      <c r="N12" s="75">
        <v>0</v>
      </c>
      <c r="O12" s="75">
        <v>8</v>
      </c>
      <c r="P12" s="379">
        <f t="shared" si="0"/>
        <v>5.1612903225806452E-2</v>
      </c>
    </row>
    <row r="13" spans="1:16" x14ac:dyDescent="0.25">
      <c r="A13" s="4">
        <v>4</v>
      </c>
      <c r="B13" s="77" t="s">
        <v>458</v>
      </c>
      <c r="C13" s="5">
        <f t="shared" si="1"/>
        <v>64</v>
      </c>
      <c r="D13" s="75">
        <v>0</v>
      </c>
      <c r="E13" s="75">
        <v>64</v>
      </c>
      <c r="F13" s="5">
        <f t="shared" si="2"/>
        <v>58</v>
      </c>
      <c r="G13" s="75">
        <v>53</v>
      </c>
      <c r="H13" s="75">
        <v>5</v>
      </c>
      <c r="I13" s="76">
        <v>0</v>
      </c>
      <c r="J13" s="5">
        <f t="shared" si="3"/>
        <v>6</v>
      </c>
      <c r="K13" s="75">
        <v>6</v>
      </c>
      <c r="L13" s="76">
        <v>0</v>
      </c>
      <c r="M13" s="75">
        <v>0</v>
      </c>
      <c r="N13" s="75">
        <v>0</v>
      </c>
      <c r="O13" s="88">
        <v>0</v>
      </c>
      <c r="P13" s="379"/>
    </row>
    <row r="14" spans="1:16" x14ac:dyDescent="0.25">
      <c r="A14" s="4">
        <v>5</v>
      </c>
      <c r="B14" s="5" t="s">
        <v>26</v>
      </c>
      <c r="C14" s="5">
        <f t="shared" si="1"/>
        <v>521</v>
      </c>
      <c r="D14" s="75">
        <v>3</v>
      </c>
      <c r="E14" s="75">
        <v>518</v>
      </c>
      <c r="F14" s="5">
        <f t="shared" si="2"/>
        <v>521</v>
      </c>
      <c r="G14" s="75">
        <v>510</v>
      </c>
      <c r="H14" s="75">
        <v>11</v>
      </c>
      <c r="I14" s="76">
        <v>0</v>
      </c>
      <c r="J14" s="5">
        <f t="shared" si="3"/>
        <v>0</v>
      </c>
      <c r="K14" s="75">
        <v>0</v>
      </c>
      <c r="L14" s="76">
        <v>0</v>
      </c>
      <c r="M14" s="75">
        <v>0</v>
      </c>
      <c r="N14" s="75">
        <v>0</v>
      </c>
      <c r="O14" s="75">
        <v>40</v>
      </c>
      <c r="P14" s="379">
        <f t="shared" si="0"/>
        <v>7.6775431861804216E-2</v>
      </c>
    </row>
    <row r="15" spans="1:16" x14ac:dyDescent="0.25">
      <c r="A15" s="4">
        <v>6</v>
      </c>
      <c r="B15" s="5" t="s">
        <v>449</v>
      </c>
      <c r="C15" s="5">
        <f t="shared" si="1"/>
        <v>128</v>
      </c>
      <c r="D15" s="75">
        <v>6</v>
      </c>
      <c r="E15" s="75">
        <v>122</v>
      </c>
      <c r="F15" s="5">
        <f t="shared" si="2"/>
        <v>121</v>
      </c>
      <c r="G15" s="75">
        <v>107</v>
      </c>
      <c r="H15" s="75">
        <v>14</v>
      </c>
      <c r="I15" s="76">
        <v>0</v>
      </c>
      <c r="J15" s="5">
        <f t="shared" si="3"/>
        <v>7</v>
      </c>
      <c r="K15" s="75">
        <v>7</v>
      </c>
      <c r="L15" s="76">
        <v>0</v>
      </c>
      <c r="M15" s="75">
        <v>0</v>
      </c>
      <c r="N15" s="75">
        <v>0</v>
      </c>
      <c r="O15" s="75">
        <v>0</v>
      </c>
      <c r="P15" s="379"/>
    </row>
    <row r="16" spans="1:16" x14ac:dyDescent="0.25">
      <c r="A16" s="4">
        <v>7</v>
      </c>
      <c r="B16" s="77" t="s">
        <v>24</v>
      </c>
      <c r="C16" s="5">
        <f t="shared" si="1"/>
        <v>31</v>
      </c>
      <c r="D16" s="75">
        <v>0</v>
      </c>
      <c r="E16" s="75">
        <v>31</v>
      </c>
      <c r="F16" s="5">
        <f t="shared" si="2"/>
        <v>29</v>
      </c>
      <c r="G16" s="75">
        <v>29</v>
      </c>
      <c r="H16" s="75">
        <v>0</v>
      </c>
      <c r="I16" s="76">
        <v>0</v>
      </c>
      <c r="J16" s="5">
        <f t="shared" si="3"/>
        <v>2</v>
      </c>
      <c r="K16" s="75">
        <v>2</v>
      </c>
      <c r="L16" s="76">
        <v>0</v>
      </c>
      <c r="M16" s="75">
        <v>0</v>
      </c>
      <c r="N16" s="75">
        <v>0</v>
      </c>
      <c r="O16" s="75">
        <v>29</v>
      </c>
      <c r="P16" s="379">
        <f t="shared" si="0"/>
        <v>0.93548387096774188</v>
      </c>
    </row>
    <row r="17" spans="1:16" x14ac:dyDescent="0.25">
      <c r="A17" s="4">
        <v>8</v>
      </c>
      <c r="B17" s="46" t="s">
        <v>31</v>
      </c>
      <c r="C17" s="5">
        <f t="shared" si="1"/>
        <v>0</v>
      </c>
      <c r="D17" s="75"/>
      <c r="E17" s="75"/>
      <c r="F17" s="5">
        <f t="shared" si="2"/>
        <v>0</v>
      </c>
      <c r="G17" s="75"/>
      <c r="H17" s="75"/>
      <c r="I17" s="76"/>
      <c r="J17" s="5">
        <f t="shared" si="3"/>
        <v>0</v>
      </c>
      <c r="K17" s="75"/>
      <c r="L17" s="76"/>
      <c r="M17" s="75"/>
      <c r="N17" s="75"/>
      <c r="O17" s="75">
        <v>0</v>
      </c>
      <c r="P17" s="379"/>
    </row>
    <row r="18" spans="1:16" x14ac:dyDescent="0.25">
      <c r="A18" s="4">
        <v>9</v>
      </c>
      <c r="B18" s="46" t="s">
        <v>450</v>
      </c>
      <c r="C18" s="5">
        <f t="shared" si="1"/>
        <v>19</v>
      </c>
      <c r="D18" s="75">
        <v>1</v>
      </c>
      <c r="E18" s="75">
        <v>18</v>
      </c>
      <c r="F18" s="5">
        <f t="shared" si="2"/>
        <v>19</v>
      </c>
      <c r="G18" s="75">
        <v>18</v>
      </c>
      <c r="H18" s="75">
        <v>1</v>
      </c>
      <c r="I18" s="76">
        <v>0</v>
      </c>
      <c r="J18" s="5">
        <f t="shared" si="3"/>
        <v>0</v>
      </c>
      <c r="K18" s="75">
        <v>0</v>
      </c>
      <c r="L18" s="76">
        <v>0</v>
      </c>
      <c r="M18" s="75">
        <v>0</v>
      </c>
      <c r="N18" s="75">
        <v>0</v>
      </c>
      <c r="O18" s="75">
        <v>5</v>
      </c>
      <c r="P18" s="379">
        <f t="shared" si="0"/>
        <v>0.26315789473684209</v>
      </c>
    </row>
    <row r="19" spans="1:16" x14ac:dyDescent="0.25">
      <c r="A19" s="4">
        <v>10</v>
      </c>
      <c r="B19" s="77" t="s">
        <v>380</v>
      </c>
      <c r="C19" s="5">
        <f t="shared" si="1"/>
        <v>968</v>
      </c>
      <c r="D19" s="75">
        <v>3</v>
      </c>
      <c r="E19" s="75">
        <v>965</v>
      </c>
      <c r="F19" s="5">
        <f t="shared" si="2"/>
        <v>967</v>
      </c>
      <c r="G19" s="75">
        <v>883</v>
      </c>
      <c r="H19" s="75">
        <v>84</v>
      </c>
      <c r="I19" s="76">
        <v>0</v>
      </c>
      <c r="J19" s="5">
        <f t="shared" si="3"/>
        <v>1</v>
      </c>
      <c r="K19" s="75">
        <v>1</v>
      </c>
      <c r="L19" s="76">
        <v>0</v>
      </c>
      <c r="M19" s="75">
        <v>0</v>
      </c>
      <c r="N19" s="75">
        <v>0</v>
      </c>
      <c r="O19" s="75">
        <v>573</v>
      </c>
      <c r="P19" s="379">
        <f t="shared" si="0"/>
        <v>0.59194214876033058</v>
      </c>
    </row>
    <row r="20" spans="1:16" x14ac:dyDescent="0.25">
      <c r="A20" s="4">
        <v>11</v>
      </c>
      <c r="B20" s="46" t="s">
        <v>22</v>
      </c>
      <c r="C20" s="5">
        <f t="shared" si="1"/>
        <v>59</v>
      </c>
      <c r="D20" s="75">
        <v>2</v>
      </c>
      <c r="E20" s="75">
        <v>57</v>
      </c>
      <c r="F20" s="5">
        <f t="shared" si="2"/>
        <v>59</v>
      </c>
      <c r="G20" s="75">
        <v>13</v>
      </c>
      <c r="H20" s="75">
        <v>46</v>
      </c>
      <c r="I20" s="76">
        <v>0</v>
      </c>
      <c r="J20" s="5">
        <f t="shared" si="3"/>
        <v>0</v>
      </c>
      <c r="K20" s="75">
        <v>0</v>
      </c>
      <c r="L20" s="76">
        <v>0</v>
      </c>
      <c r="M20" s="75">
        <v>0</v>
      </c>
      <c r="N20" s="75">
        <v>26</v>
      </c>
      <c r="O20" s="75">
        <v>0</v>
      </c>
      <c r="P20" s="379"/>
    </row>
    <row r="21" spans="1:16" x14ac:dyDescent="0.25">
      <c r="A21" s="4">
        <v>12</v>
      </c>
      <c r="B21" s="77" t="s">
        <v>28</v>
      </c>
      <c r="C21" s="5">
        <f>D21+E21</f>
        <v>2651</v>
      </c>
      <c r="D21" s="75">
        <v>7</v>
      </c>
      <c r="E21" s="75">
        <v>2644</v>
      </c>
      <c r="F21" s="5">
        <f t="shared" si="2"/>
        <v>2640</v>
      </c>
      <c r="G21" s="75">
        <v>1809</v>
      </c>
      <c r="H21" s="75">
        <v>831</v>
      </c>
      <c r="I21" s="76">
        <v>0</v>
      </c>
      <c r="J21" s="5">
        <f t="shared" si="3"/>
        <v>11</v>
      </c>
      <c r="K21" s="75">
        <v>11</v>
      </c>
      <c r="L21" s="76">
        <v>0</v>
      </c>
      <c r="M21" s="75">
        <v>0</v>
      </c>
      <c r="N21" s="75">
        <v>3</v>
      </c>
      <c r="O21" s="75">
        <v>180</v>
      </c>
      <c r="P21" s="379">
        <f t="shared" si="0"/>
        <v>6.7898906073179929E-2</v>
      </c>
    </row>
    <row r="22" spans="1:16" x14ac:dyDescent="0.25">
      <c r="A22" s="4">
        <v>13</v>
      </c>
      <c r="B22" s="77" t="s">
        <v>381</v>
      </c>
      <c r="C22" s="5">
        <f>D22+E22</f>
        <v>30</v>
      </c>
      <c r="D22" s="75">
        <v>0</v>
      </c>
      <c r="E22" s="75">
        <v>30</v>
      </c>
      <c r="F22" s="5">
        <f t="shared" si="2"/>
        <v>30</v>
      </c>
      <c r="G22" s="75">
        <v>19</v>
      </c>
      <c r="H22" s="75">
        <v>11</v>
      </c>
      <c r="I22" s="76">
        <v>0</v>
      </c>
      <c r="J22" s="5">
        <f t="shared" si="3"/>
        <v>0</v>
      </c>
      <c r="K22" s="75">
        <v>0</v>
      </c>
      <c r="L22" s="76">
        <v>0</v>
      </c>
      <c r="M22" s="75">
        <v>0</v>
      </c>
      <c r="N22" s="75">
        <v>9</v>
      </c>
      <c r="O22" s="75">
        <v>18</v>
      </c>
      <c r="P22" s="379">
        <f t="shared" si="0"/>
        <v>0.6</v>
      </c>
    </row>
    <row r="23" spans="1:16" x14ac:dyDescent="0.25">
      <c r="A23" s="4">
        <v>14</v>
      </c>
      <c r="B23" s="77" t="s">
        <v>29</v>
      </c>
      <c r="C23" s="5">
        <f>D23+E23</f>
        <v>831</v>
      </c>
      <c r="D23" s="75">
        <v>12</v>
      </c>
      <c r="E23" s="75">
        <v>819</v>
      </c>
      <c r="F23" s="5">
        <f t="shared" si="2"/>
        <v>813</v>
      </c>
      <c r="G23" s="75">
        <v>694</v>
      </c>
      <c r="H23" s="75">
        <v>119</v>
      </c>
      <c r="I23" s="76">
        <v>0</v>
      </c>
      <c r="J23" s="5">
        <f t="shared" si="3"/>
        <v>18</v>
      </c>
      <c r="K23" s="75">
        <v>18</v>
      </c>
      <c r="L23" s="76">
        <v>0</v>
      </c>
      <c r="M23" s="75">
        <v>0</v>
      </c>
      <c r="N23" s="75">
        <v>27</v>
      </c>
      <c r="O23" s="75">
        <v>137</v>
      </c>
      <c r="P23" s="379">
        <f t="shared" si="0"/>
        <v>0.16486161251504211</v>
      </c>
    </row>
    <row r="24" spans="1:16" x14ac:dyDescent="0.25">
      <c r="A24" s="4">
        <v>15</v>
      </c>
      <c r="B24" s="77" t="s">
        <v>30</v>
      </c>
      <c r="C24" s="5">
        <f>D24+E24</f>
        <v>58</v>
      </c>
      <c r="D24" s="75">
        <v>9</v>
      </c>
      <c r="E24" s="75">
        <v>49</v>
      </c>
      <c r="F24" s="5">
        <f t="shared" si="2"/>
        <v>55</v>
      </c>
      <c r="G24" s="75">
        <v>45</v>
      </c>
      <c r="H24" s="75">
        <v>10</v>
      </c>
      <c r="I24" s="76">
        <v>0</v>
      </c>
      <c r="J24" s="5">
        <f t="shared" si="3"/>
        <v>3</v>
      </c>
      <c r="K24" s="75">
        <v>3</v>
      </c>
      <c r="L24" s="76">
        <v>0</v>
      </c>
      <c r="M24" s="75">
        <v>0</v>
      </c>
      <c r="N24" s="75">
        <v>1</v>
      </c>
      <c r="O24" s="75">
        <v>30</v>
      </c>
      <c r="P24" s="379">
        <f t="shared" si="0"/>
        <v>0.51724137931034486</v>
      </c>
    </row>
    <row r="25" spans="1:16" x14ac:dyDescent="0.25">
      <c r="A25" s="4"/>
      <c r="B25" s="118" t="s">
        <v>451</v>
      </c>
      <c r="C25" s="167">
        <f>SUM(C10:C24)</f>
        <v>19410</v>
      </c>
      <c r="D25" s="167">
        <f>SUM(D10:D24)</f>
        <v>736</v>
      </c>
      <c r="E25" s="167">
        <f>SUM(E10:E24)</f>
        <v>18674</v>
      </c>
      <c r="F25" s="167">
        <f t="shared" ref="F25:M25" si="4">SUM(F10:F24)</f>
        <v>17552</v>
      </c>
      <c r="G25" s="167">
        <f t="shared" si="4"/>
        <v>11999</v>
      </c>
      <c r="H25" s="167">
        <f t="shared" si="4"/>
        <v>5553</v>
      </c>
      <c r="I25" s="167">
        <f t="shared" si="4"/>
        <v>0</v>
      </c>
      <c r="J25" s="167">
        <f t="shared" si="4"/>
        <v>1837</v>
      </c>
      <c r="K25" s="167">
        <f t="shared" si="4"/>
        <v>1780</v>
      </c>
      <c r="L25" s="167">
        <f t="shared" si="4"/>
        <v>57</v>
      </c>
      <c r="M25" s="167">
        <f t="shared" si="4"/>
        <v>21</v>
      </c>
      <c r="N25" s="167">
        <f>SUM(N10:N24)</f>
        <v>2239</v>
      </c>
      <c r="O25" s="167">
        <f>SUM(O10:O24)</f>
        <v>6165</v>
      </c>
      <c r="P25" s="379">
        <f>O25/C25</f>
        <v>0.31761978361669241</v>
      </c>
    </row>
    <row r="26" spans="1:16" ht="21.75" customHeight="1" x14ac:dyDescent="0.25">
      <c r="A26" s="66" t="s">
        <v>18</v>
      </c>
      <c r="B26" s="239" t="s">
        <v>42</v>
      </c>
      <c r="C26" s="240"/>
      <c r="D26" s="240"/>
      <c r="E26" s="240"/>
      <c r="F26" s="240"/>
      <c r="G26" s="240"/>
      <c r="H26" s="240"/>
      <c r="I26" s="240"/>
      <c r="J26" s="240"/>
      <c r="K26" s="240"/>
      <c r="L26" s="240"/>
      <c r="M26" s="240"/>
      <c r="N26" s="240"/>
      <c r="O26" s="241"/>
      <c r="P26" s="379"/>
    </row>
    <row r="27" spans="1:16" x14ac:dyDescent="0.25">
      <c r="A27" s="6">
        <v>1</v>
      </c>
      <c r="B27" s="5" t="s">
        <v>402</v>
      </c>
      <c r="C27" s="5">
        <f>D27+E27</f>
        <v>4413</v>
      </c>
      <c r="D27" s="75">
        <v>23</v>
      </c>
      <c r="E27" s="75">
        <v>4390</v>
      </c>
      <c r="F27" s="90">
        <f>G27+H27+I27</f>
        <v>4349</v>
      </c>
      <c r="G27" s="75">
        <v>4283</v>
      </c>
      <c r="H27" s="75">
        <v>66</v>
      </c>
      <c r="I27" s="76">
        <v>0</v>
      </c>
      <c r="J27" s="92">
        <f t="shared" ref="J27:J34" si="5">K27+L27</f>
        <v>64</v>
      </c>
      <c r="K27" s="75">
        <v>64</v>
      </c>
      <c r="L27" s="76">
        <v>0</v>
      </c>
      <c r="M27" s="75">
        <v>0</v>
      </c>
      <c r="N27" s="75">
        <v>0</v>
      </c>
      <c r="O27" s="75">
        <v>0</v>
      </c>
      <c r="P27" s="379"/>
    </row>
    <row r="28" spans="1:16" x14ac:dyDescent="0.25">
      <c r="A28" s="6">
        <v>2</v>
      </c>
      <c r="B28" s="5" t="s">
        <v>401</v>
      </c>
      <c r="C28" s="5">
        <f t="shared" ref="C28:C34" si="6">D28+E28</f>
        <v>18</v>
      </c>
      <c r="D28" s="75">
        <v>4</v>
      </c>
      <c r="E28" s="75">
        <v>14</v>
      </c>
      <c r="F28" s="90">
        <f t="shared" ref="F28:F34" si="7">G28+H28+I28</f>
        <v>18</v>
      </c>
      <c r="G28" s="75">
        <v>18</v>
      </c>
      <c r="H28" s="75">
        <v>0</v>
      </c>
      <c r="I28" s="76">
        <v>0</v>
      </c>
      <c r="J28" s="92">
        <f t="shared" si="5"/>
        <v>0</v>
      </c>
      <c r="K28" s="75">
        <v>0</v>
      </c>
      <c r="L28" s="76">
        <v>0</v>
      </c>
      <c r="M28" s="75">
        <v>0</v>
      </c>
      <c r="N28" s="75">
        <v>0</v>
      </c>
      <c r="O28" s="75">
        <v>0</v>
      </c>
      <c r="P28" s="379"/>
    </row>
    <row r="29" spans="1:16" x14ac:dyDescent="0.25">
      <c r="A29" s="6">
        <v>3</v>
      </c>
      <c r="B29" s="5" t="s">
        <v>34</v>
      </c>
      <c r="C29" s="5">
        <f t="shared" si="6"/>
        <v>18219</v>
      </c>
      <c r="D29" s="83">
        <v>234</v>
      </c>
      <c r="E29" s="83">
        <v>17985</v>
      </c>
      <c r="F29" s="90">
        <f t="shared" si="7"/>
        <v>18031</v>
      </c>
      <c r="G29" s="83">
        <v>0</v>
      </c>
      <c r="H29" s="83">
        <v>18031</v>
      </c>
      <c r="I29" s="84">
        <v>0</v>
      </c>
      <c r="J29" s="92">
        <f>K29+L29</f>
        <v>188</v>
      </c>
      <c r="K29" s="83">
        <v>188</v>
      </c>
      <c r="L29" s="84">
        <v>0</v>
      </c>
      <c r="M29" s="83">
        <v>0</v>
      </c>
      <c r="N29" s="83">
        <v>0</v>
      </c>
      <c r="O29" s="75">
        <v>6809</v>
      </c>
      <c r="P29" s="379">
        <f t="shared" ref="P26:P36" si="8">O29/C29</f>
        <v>0.37373072067621715</v>
      </c>
    </row>
    <row r="30" spans="1:16" x14ac:dyDescent="0.25">
      <c r="A30" s="6">
        <v>4</v>
      </c>
      <c r="B30" s="5" t="s">
        <v>35</v>
      </c>
      <c r="C30" s="5">
        <f>D30+E30</f>
        <v>1335</v>
      </c>
      <c r="D30" s="75">
        <v>0</v>
      </c>
      <c r="E30" s="75">
        <v>1335</v>
      </c>
      <c r="F30" s="90">
        <f t="shared" si="7"/>
        <v>1335</v>
      </c>
      <c r="G30" s="75">
        <v>1335</v>
      </c>
      <c r="H30" s="75">
        <v>0</v>
      </c>
      <c r="I30" s="76">
        <v>0</v>
      </c>
      <c r="J30" s="92">
        <f t="shared" si="5"/>
        <v>0</v>
      </c>
      <c r="K30" s="75">
        <v>0</v>
      </c>
      <c r="L30" s="76">
        <v>0</v>
      </c>
      <c r="M30" s="75">
        <v>0</v>
      </c>
      <c r="N30" s="76">
        <v>0</v>
      </c>
      <c r="O30" s="75">
        <v>0</v>
      </c>
      <c r="P30" s="379"/>
    </row>
    <row r="31" spans="1:16" x14ac:dyDescent="0.25">
      <c r="A31" s="6">
        <v>5</v>
      </c>
      <c r="B31" s="5" t="s">
        <v>36</v>
      </c>
      <c r="C31" s="5">
        <f t="shared" si="6"/>
        <v>1859</v>
      </c>
      <c r="D31" s="233">
        <v>14</v>
      </c>
      <c r="E31" s="233">
        <v>1845</v>
      </c>
      <c r="F31" s="90">
        <f t="shared" si="7"/>
        <v>1853</v>
      </c>
      <c r="G31" s="233">
        <v>1782</v>
      </c>
      <c r="H31" s="233">
        <v>71</v>
      </c>
      <c r="I31" s="231">
        <v>0</v>
      </c>
      <c r="J31" s="92">
        <f t="shared" si="5"/>
        <v>6</v>
      </c>
      <c r="K31" s="233">
        <v>6</v>
      </c>
      <c r="L31" s="231">
        <v>0</v>
      </c>
      <c r="M31" s="233">
        <v>0</v>
      </c>
      <c r="N31" s="75">
        <v>74</v>
      </c>
      <c r="O31" s="75">
        <v>57</v>
      </c>
      <c r="P31" s="379">
        <f t="shared" si="8"/>
        <v>3.0661646046261429E-2</v>
      </c>
    </row>
    <row r="32" spans="1:16" x14ac:dyDescent="0.25">
      <c r="A32" s="6">
        <v>6</v>
      </c>
      <c r="B32" s="5" t="s">
        <v>448</v>
      </c>
      <c r="C32" s="5">
        <f t="shared" si="6"/>
        <v>239</v>
      </c>
      <c r="D32" s="75">
        <v>6</v>
      </c>
      <c r="E32" s="75">
        <v>233</v>
      </c>
      <c r="F32" s="90">
        <f t="shared" si="7"/>
        <v>239</v>
      </c>
      <c r="G32" s="75">
        <v>231</v>
      </c>
      <c r="H32" s="75">
        <v>8</v>
      </c>
      <c r="I32" s="76">
        <v>0</v>
      </c>
      <c r="J32" s="92">
        <f t="shared" si="5"/>
        <v>0</v>
      </c>
      <c r="K32" s="75">
        <v>0</v>
      </c>
      <c r="L32" s="76">
        <v>0</v>
      </c>
      <c r="M32" s="75">
        <v>0</v>
      </c>
      <c r="N32" s="75">
        <v>0</v>
      </c>
      <c r="O32" s="75">
        <v>0</v>
      </c>
      <c r="P32" s="379"/>
    </row>
    <row r="33" spans="1:16" x14ac:dyDescent="0.25">
      <c r="A33" s="6">
        <v>7</v>
      </c>
      <c r="B33" s="5" t="s">
        <v>37</v>
      </c>
      <c r="C33" s="5">
        <f t="shared" si="6"/>
        <v>1163</v>
      </c>
      <c r="D33" s="88">
        <v>17</v>
      </c>
      <c r="E33" s="88">
        <v>1146</v>
      </c>
      <c r="F33" s="90">
        <f t="shared" si="7"/>
        <v>1158</v>
      </c>
      <c r="G33" s="233">
        <v>1158</v>
      </c>
      <c r="H33" s="233">
        <v>0</v>
      </c>
      <c r="I33" s="231">
        <v>0</v>
      </c>
      <c r="J33" s="92">
        <f t="shared" si="5"/>
        <v>5</v>
      </c>
      <c r="K33" s="233">
        <v>5</v>
      </c>
      <c r="L33" s="231">
        <v>0</v>
      </c>
      <c r="M33" s="233">
        <v>0</v>
      </c>
      <c r="N33" s="75">
        <v>26</v>
      </c>
      <c r="O33" s="75">
        <v>0</v>
      </c>
      <c r="P33" s="379"/>
    </row>
    <row r="34" spans="1:16" x14ac:dyDescent="0.25">
      <c r="A34" s="6">
        <v>8</v>
      </c>
      <c r="B34" s="5" t="s">
        <v>454</v>
      </c>
      <c r="C34" s="5">
        <f t="shared" si="6"/>
        <v>15749</v>
      </c>
      <c r="D34" s="75">
        <v>564</v>
      </c>
      <c r="E34" s="75">
        <v>15185</v>
      </c>
      <c r="F34" s="90">
        <f t="shared" si="7"/>
        <v>15530</v>
      </c>
      <c r="G34" s="75">
        <v>0</v>
      </c>
      <c r="H34" s="75">
        <v>15530</v>
      </c>
      <c r="I34" s="76">
        <v>0</v>
      </c>
      <c r="J34" s="92">
        <f t="shared" si="5"/>
        <v>219</v>
      </c>
      <c r="K34" s="75">
        <v>219</v>
      </c>
      <c r="L34" s="76">
        <v>0</v>
      </c>
      <c r="M34" s="75">
        <v>0</v>
      </c>
      <c r="N34" s="75">
        <v>239</v>
      </c>
      <c r="O34" s="75">
        <v>0</v>
      </c>
      <c r="P34" s="379"/>
    </row>
    <row r="35" spans="1:16" s="166" customFormat="1" x14ac:dyDescent="0.25">
      <c r="A35" s="68"/>
      <c r="B35" s="8" t="s">
        <v>405</v>
      </c>
      <c r="C35" s="8">
        <f t="shared" ref="C35:O35" si="9">SUM(C27:C34)</f>
        <v>42995</v>
      </c>
      <c r="D35" s="8">
        <f t="shared" si="9"/>
        <v>862</v>
      </c>
      <c r="E35" s="8">
        <f t="shared" si="9"/>
        <v>42133</v>
      </c>
      <c r="F35" s="8">
        <f t="shared" si="9"/>
        <v>42513</v>
      </c>
      <c r="G35" s="8">
        <f t="shared" si="9"/>
        <v>8807</v>
      </c>
      <c r="H35" s="8">
        <f t="shared" si="9"/>
        <v>33706</v>
      </c>
      <c r="I35" s="8">
        <f t="shared" si="9"/>
        <v>0</v>
      </c>
      <c r="J35" s="8">
        <f t="shared" si="9"/>
        <v>482</v>
      </c>
      <c r="K35" s="8">
        <f t="shared" si="9"/>
        <v>482</v>
      </c>
      <c r="L35" s="8">
        <f t="shared" si="9"/>
        <v>0</v>
      </c>
      <c r="M35" s="8">
        <f t="shared" si="9"/>
        <v>0</v>
      </c>
      <c r="N35" s="8">
        <f t="shared" si="9"/>
        <v>339</v>
      </c>
      <c r="O35" s="8">
        <f t="shared" si="9"/>
        <v>6866</v>
      </c>
      <c r="P35" s="379">
        <f t="shared" si="8"/>
        <v>0.15969298755669264</v>
      </c>
    </row>
    <row r="36" spans="1:16" x14ac:dyDescent="0.25">
      <c r="A36" s="5"/>
      <c r="B36" s="68" t="s">
        <v>38</v>
      </c>
      <c r="C36" s="167">
        <f>C35+C25</f>
        <v>62405</v>
      </c>
      <c r="D36" s="167">
        <f t="shared" ref="D36:O36" si="10">D35+D25</f>
        <v>1598</v>
      </c>
      <c r="E36" s="167">
        <f t="shared" si="10"/>
        <v>60807</v>
      </c>
      <c r="F36" s="167">
        <f t="shared" si="10"/>
        <v>60065</v>
      </c>
      <c r="G36" s="167">
        <f t="shared" si="10"/>
        <v>20806</v>
      </c>
      <c r="H36" s="167">
        <f t="shared" si="10"/>
        <v>39259</v>
      </c>
      <c r="I36" s="167">
        <f t="shared" si="10"/>
        <v>0</v>
      </c>
      <c r="J36" s="167">
        <f t="shared" si="10"/>
        <v>2319</v>
      </c>
      <c r="K36" s="167">
        <f t="shared" si="10"/>
        <v>2262</v>
      </c>
      <c r="L36" s="167">
        <f t="shared" si="10"/>
        <v>57</v>
      </c>
      <c r="M36" s="167">
        <f t="shared" si="10"/>
        <v>21</v>
      </c>
      <c r="N36" s="167">
        <f t="shared" si="10"/>
        <v>2578</v>
      </c>
      <c r="O36" s="167">
        <f t="shared" si="10"/>
        <v>13031</v>
      </c>
      <c r="P36" s="379">
        <f t="shared" si="8"/>
        <v>0.20881339636247095</v>
      </c>
    </row>
    <row r="37" spans="1:16" x14ac:dyDescent="0.25">
      <c r="A37" s="29"/>
      <c r="B37" s="42"/>
      <c r="C37" s="91"/>
      <c r="D37" s="91"/>
      <c r="E37" s="91"/>
      <c r="F37" s="91"/>
      <c r="G37" s="91">
        <f>G36+H36</f>
        <v>60065</v>
      </c>
      <c r="H37" s="91"/>
      <c r="I37" s="91"/>
      <c r="J37" s="91"/>
      <c r="K37" s="91"/>
      <c r="L37" s="91"/>
      <c r="M37" s="91"/>
      <c r="N37" s="91"/>
      <c r="O37" s="91"/>
    </row>
    <row r="38" spans="1:16" x14ac:dyDescent="0.25">
      <c r="F38" t="s">
        <v>395</v>
      </c>
      <c r="G38">
        <f>G37/F36*100</f>
        <v>100</v>
      </c>
      <c r="H38" t="s">
        <v>396</v>
      </c>
    </row>
    <row r="39" spans="1:16" x14ac:dyDescent="0.25">
      <c r="B39" s="70"/>
      <c r="C39" s="70"/>
      <c r="D39" s="70"/>
      <c r="E39" s="70"/>
      <c r="F39" s="70"/>
      <c r="G39" s="70"/>
      <c r="H39" s="70"/>
      <c r="I39" s="70"/>
      <c r="J39" s="70"/>
      <c r="K39" s="70"/>
      <c r="L39" s="70"/>
      <c r="M39" s="70"/>
      <c r="N39" s="70"/>
      <c r="O39" s="70"/>
    </row>
  </sheetData>
  <mergeCells count="20">
    <mergeCell ref="B26:O26"/>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 ref="K6:L6"/>
    <mergeCell ref="B9:O9"/>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5" activePane="bottomRight" state="frozen"/>
      <selection activeCell="A4" sqref="A4"/>
      <selection pane="topRight" activeCell="P4" sqref="P4"/>
      <selection pane="bottomLeft" activeCell="A5" sqref="A5"/>
      <selection pane="bottomRight" activeCell="Q18" sqref="Q18"/>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50" t="s">
        <v>371</v>
      </c>
      <c r="B1" s="250"/>
      <c r="C1" s="69"/>
      <c r="D1" s="69"/>
      <c r="E1" s="69"/>
      <c r="F1" s="69"/>
      <c r="G1" s="69"/>
      <c r="H1" s="69"/>
      <c r="I1" s="69"/>
      <c r="J1" s="69"/>
      <c r="K1" s="69"/>
      <c r="M1" s="67"/>
      <c r="N1" s="249" t="s">
        <v>20</v>
      </c>
      <c r="O1" s="249"/>
    </row>
    <row r="2" spans="1:15" x14ac:dyDescent="0.25">
      <c r="A2" s="250" t="s">
        <v>372</v>
      </c>
      <c r="B2" s="250"/>
      <c r="C2" s="69"/>
      <c r="D2" s="69"/>
      <c r="E2" s="69"/>
      <c r="F2" s="69"/>
      <c r="G2" s="69"/>
      <c r="H2" s="69"/>
      <c r="I2" s="69"/>
      <c r="J2" s="69"/>
      <c r="K2" s="69"/>
      <c r="M2" s="67"/>
      <c r="N2" s="67"/>
      <c r="O2" s="67"/>
    </row>
    <row r="3" spans="1:15" ht="48.75" customHeight="1" x14ac:dyDescent="0.25">
      <c r="A3" s="242" t="s">
        <v>457</v>
      </c>
      <c r="B3" s="242"/>
      <c r="C3" s="242"/>
      <c r="D3" s="242"/>
      <c r="E3" s="242"/>
      <c r="F3" s="242"/>
      <c r="G3" s="242"/>
      <c r="H3" s="242"/>
      <c r="I3" s="242"/>
      <c r="J3" s="242"/>
      <c r="K3" s="242"/>
      <c r="L3" s="242"/>
      <c r="M3" s="242"/>
      <c r="N3" s="242"/>
      <c r="O3" s="242"/>
    </row>
    <row r="4" spans="1:15" ht="1.5" customHeight="1" x14ac:dyDescent="0.25">
      <c r="C4" s="243"/>
      <c r="D4" s="243"/>
      <c r="E4" s="243"/>
      <c r="F4" s="243"/>
      <c r="G4" s="243"/>
      <c r="H4" s="243"/>
      <c r="I4" s="243"/>
      <c r="J4" s="243"/>
      <c r="K4" s="243"/>
      <c r="L4" s="243"/>
      <c r="M4" s="243"/>
    </row>
    <row r="5" spans="1:15" s="1" customFormat="1" ht="30" customHeight="1" x14ac:dyDescent="0.2">
      <c r="A5" s="236" t="s">
        <v>15</v>
      </c>
      <c r="B5" s="236" t="s">
        <v>180</v>
      </c>
      <c r="C5" s="244" t="s">
        <v>2</v>
      </c>
      <c r="D5" s="244"/>
      <c r="E5" s="244"/>
      <c r="F5" s="244" t="s">
        <v>13</v>
      </c>
      <c r="G5" s="244"/>
      <c r="H5" s="244"/>
      <c r="I5" s="244"/>
      <c r="J5" s="244" t="s">
        <v>3</v>
      </c>
      <c r="K5" s="244"/>
      <c r="L5" s="244"/>
      <c r="M5" s="236" t="s">
        <v>11</v>
      </c>
      <c r="N5" s="236" t="s">
        <v>12</v>
      </c>
      <c r="O5" s="236" t="s">
        <v>65</v>
      </c>
    </row>
    <row r="6" spans="1:15" s="1" customFormat="1" ht="14.25" x14ac:dyDescent="0.2">
      <c r="A6" s="237"/>
      <c r="B6" s="237"/>
      <c r="C6" s="244" t="s">
        <v>4</v>
      </c>
      <c r="D6" s="248" t="s">
        <v>5</v>
      </c>
      <c r="E6" s="248"/>
      <c r="F6" s="244" t="s">
        <v>4</v>
      </c>
      <c r="G6" s="245" t="s">
        <v>5</v>
      </c>
      <c r="H6" s="246"/>
      <c r="I6" s="247"/>
      <c r="J6" s="244" t="s">
        <v>4</v>
      </c>
      <c r="K6" s="248" t="s">
        <v>5</v>
      </c>
      <c r="L6" s="248"/>
      <c r="M6" s="237"/>
      <c r="N6" s="237"/>
      <c r="O6" s="237"/>
    </row>
    <row r="7" spans="1:15" s="1" customFormat="1" ht="87.75" customHeight="1" x14ac:dyDescent="0.2">
      <c r="A7" s="238"/>
      <c r="B7" s="238"/>
      <c r="C7" s="244"/>
      <c r="D7" s="27" t="s">
        <v>6</v>
      </c>
      <c r="E7" s="27" t="s">
        <v>7</v>
      </c>
      <c r="F7" s="244"/>
      <c r="G7" s="27" t="s">
        <v>14</v>
      </c>
      <c r="H7" s="27" t="s">
        <v>8</v>
      </c>
      <c r="I7" s="27" t="s">
        <v>9</v>
      </c>
      <c r="J7" s="244"/>
      <c r="K7" s="27" t="s">
        <v>10</v>
      </c>
      <c r="L7" s="27" t="s">
        <v>185</v>
      </c>
      <c r="M7" s="238"/>
      <c r="N7" s="238"/>
      <c r="O7" s="238"/>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5076</v>
      </c>
      <c r="D9" s="227">
        <v>4</v>
      </c>
      <c r="E9" s="227">
        <v>5027</v>
      </c>
      <c r="F9" s="5">
        <f>G9+H9+I9</f>
        <v>4985</v>
      </c>
      <c r="G9" s="228">
        <v>4823</v>
      </c>
      <c r="H9" s="228">
        <v>162</v>
      </c>
      <c r="I9" s="229">
        <v>0</v>
      </c>
      <c r="J9" s="5">
        <f>K9+L9</f>
        <v>46</v>
      </c>
      <c r="K9" s="230">
        <v>41</v>
      </c>
      <c r="L9" s="231">
        <v>5</v>
      </c>
      <c r="M9" s="232">
        <v>45</v>
      </c>
      <c r="N9" s="233">
        <v>0</v>
      </c>
      <c r="O9" s="5">
        <v>1212</v>
      </c>
    </row>
    <row r="10" spans="1:15" x14ac:dyDescent="0.25">
      <c r="A10" s="6">
        <v>2</v>
      </c>
      <c r="B10" s="5" t="s">
        <v>191</v>
      </c>
      <c r="C10" s="5">
        <f>F10+J10+M10</f>
        <v>4346</v>
      </c>
      <c r="D10" s="227">
        <v>8</v>
      </c>
      <c r="E10" s="227">
        <v>4274</v>
      </c>
      <c r="F10" s="5">
        <f>G10+H10+I10</f>
        <v>4249</v>
      </c>
      <c r="G10" s="228">
        <v>3640</v>
      </c>
      <c r="H10" s="228">
        <v>609</v>
      </c>
      <c r="I10" s="229">
        <v>0</v>
      </c>
      <c r="J10" s="5">
        <f t="shared" ref="J10:J24" si="0">K10+L10</f>
        <v>33</v>
      </c>
      <c r="K10" s="230">
        <v>31</v>
      </c>
      <c r="L10" s="231">
        <v>2</v>
      </c>
      <c r="M10" s="232">
        <v>64</v>
      </c>
      <c r="N10" s="233">
        <v>0</v>
      </c>
      <c r="O10" s="5">
        <v>597</v>
      </c>
    </row>
    <row r="11" spans="1:15" x14ac:dyDescent="0.25">
      <c r="A11" s="6">
        <v>3</v>
      </c>
      <c r="B11" s="5" t="s">
        <v>192</v>
      </c>
      <c r="C11" s="5">
        <f t="shared" ref="C11:C24" si="1">F11+J11+M11</f>
        <v>3687</v>
      </c>
      <c r="D11" s="227">
        <v>26</v>
      </c>
      <c r="E11" s="227">
        <v>3516</v>
      </c>
      <c r="F11" s="5">
        <f t="shared" ref="F11:F24" si="2">G11+H11+I11</f>
        <v>3449</v>
      </c>
      <c r="G11" s="228">
        <v>3338</v>
      </c>
      <c r="H11" s="228">
        <v>111</v>
      </c>
      <c r="I11" s="229">
        <v>0</v>
      </c>
      <c r="J11" s="5">
        <f t="shared" si="0"/>
        <v>92</v>
      </c>
      <c r="K11" s="230">
        <v>89</v>
      </c>
      <c r="L11" s="231">
        <v>3</v>
      </c>
      <c r="M11" s="232">
        <v>146</v>
      </c>
      <c r="N11" s="233">
        <v>1</v>
      </c>
      <c r="O11" s="5">
        <v>622</v>
      </c>
    </row>
    <row r="12" spans="1:15" x14ac:dyDescent="0.25">
      <c r="A12" s="6">
        <v>4</v>
      </c>
      <c r="B12" s="5" t="s">
        <v>193</v>
      </c>
      <c r="C12" s="5">
        <f t="shared" si="1"/>
        <v>4268</v>
      </c>
      <c r="D12" s="227">
        <v>34</v>
      </c>
      <c r="E12" s="227">
        <v>4133</v>
      </c>
      <c r="F12" s="5">
        <f t="shared" si="2"/>
        <v>4086</v>
      </c>
      <c r="G12" s="228">
        <v>3966</v>
      </c>
      <c r="H12" s="228">
        <v>114</v>
      </c>
      <c r="I12" s="229">
        <v>6</v>
      </c>
      <c r="J12" s="5">
        <f t="shared" si="0"/>
        <v>78</v>
      </c>
      <c r="K12" s="230">
        <v>76</v>
      </c>
      <c r="L12" s="231">
        <v>2</v>
      </c>
      <c r="M12" s="232">
        <v>104</v>
      </c>
      <c r="N12" s="233">
        <v>3</v>
      </c>
      <c r="O12" s="5">
        <v>580</v>
      </c>
    </row>
    <row r="13" spans="1:15" x14ac:dyDescent="0.25">
      <c r="A13" s="6">
        <v>5</v>
      </c>
      <c r="B13" s="5" t="s">
        <v>194</v>
      </c>
      <c r="C13" s="5">
        <f t="shared" si="1"/>
        <v>3740</v>
      </c>
      <c r="D13" s="227">
        <v>3</v>
      </c>
      <c r="E13" s="227">
        <v>3712</v>
      </c>
      <c r="F13" s="5">
        <f t="shared" si="2"/>
        <v>3702</v>
      </c>
      <c r="G13" s="228">
        <v>3667</v>
      </c>
      <c r="H13" s="228">
        <v>35</v>
      </c>
      <c r="I13" s="229">
        <v>0</v>
      </c>
      <c r="J13" s="5">
        <f t="shared" si="0"/>
        <v>13</v>
      </c>
      <c r="K13" s="230">
        <v>13</v>
      </c>
      <c r="L13" s="231">
        <v>0</v>
      </c>
      <c r="M13" s="232">
        <v>25</v>
      </c>
      <c r="N13" s="233">
        <v>0</v>
      </c>
      <c r="O13" s="5">
        <v>441</v>
      </c>
    </row>
    <row r="14" spans="1:15" x14ac:dyDescent="0.25">
      <c r="A14" s="6">
        <v>6</v>
      </c>
      <c r="B14" s="5" t="s">
        <v>195</v>
      </c>
      <c r="C14" s="5">
        <f t="shared" si="1"/>
        <v>4656</v>
      </c>
      <c r="D14" s="227">
        <v>25</v>
      </c>
      <c r="E14" s="227">
        <v>4557</v>
      </c>
      <c r="F14" s="5">
        <f t="shared" si="2"/>
        <v>4504</v>
      </c>
      <c r="G14" s="228">
        <v>4435</v>
      </c>
      <c r="H14" s="228">
        <v>69</v>
      </c>
      <c r="I14" s="229">
        <v>0</v>
      </c>
      <c r="J14" s="5">
        <f t="shared" si="0"/>
        <v>78</v>
      </c>
      <c r="K14" s="230">
        <v>78</v>
      </c>
      <c r="L14" s="231">
        <v>0</v>
      </c>
      <c r="M14" s="232">
        <v>74</v>
      </c>
      <c r="N14" s="233">
        <v>0</v>
      </c>
      <c r="O14" s="5">
        <v>566</v>
      </c>
    </row>
    <row r="15" spans="1:15" x14ac:dyDescent="0.25">
      <c r="A15" s="6">
        <v>7</v>
      </c>
      <c r="B15" s="5" t="s">
        <v>196</v>
      </c>
      <c r="C15" s="5">
        <f t="shared" si="1"/>
        <v>3525</v>
      </c>
      <c r="D15" s="227">
        <v>9</v>
      </c>
      <c r="E15" s="227">
        <v>3486</v>
      </c>
      <c r="F15" s="5">
        <f t="shared" si="2"/>
        <v>3475</v>
      </c>
      <c r="G15" s="228">
        <v>3454</v>
      </c>
      <c r="H15" s="228">
        <v>21</v>
      </c>
      <c r="I15" s="229">
        <v>0</v>
      </c>
      <c r="J15" s="5">
        <f t="shared" si="0"/>
        <v>19</v>
      </c>
      <c r="K15" s="230">
        <v>18</v>
      </c>
      <c r="L15" s="231">
        <v>1</v>
      </c>
      <c r="M15" s="232">
        <v>31</v>
      </c>
      <c r="N15" s="233">
        <v>1</v>
      </c>
      <c r="O15" s="5">
        <v>335</v>
      </c>
    </row>
    <row r="16" spans="1:15" x14ac:dyDescent="0.25">
      <c r="A16" s="6">
        <v>8</v>
      </c>
      <c r="B16" s="5" t="s">
        <v>197</v>
      </c>
      <c r="C16" s="5">
        <f t="shared" si="1"/>
        <v>3869</v>
      </c>
      <c r="D16" s="227">
        <v>12</v>
      </c>
      <c r="E16" s="227">
        <v>3795</v>
      </c>
      <c r="F16" s="5">
        <f t="shared" si="2"/>
        <v>3778</v>
      </c>
      <c r="G16" s="228">
        <v>3697</v>
      </c>
      <c r="H16" s="228">
        <v>81</v>
      </c>
      <c r="I16" s="229">
        <v>0</v>
      </c>
      <c r="J16" s="5">
        <f t="shared" si="0"/>
        <v>28</v>
      </c>
      <c r="K16" s="230">
        <v>27</v>
      </c>
      <c r="L16" s="231">
        <v>1</v>
      </c>
      <c r="M16" s="232">
        <v>63</v>
      </c>
      <c r="N16" s="233">
        <v>1</v>
      </c>
      <c r="O16" s="5">
        <v>398</v>
      </c>
    </row>
    <row r="17" spans="1:16" x14ac:dyDescent="0.25">
      <c r="A17" s="6">
        <v>9</v>
      </c>
      <c r="B17" s="5" t="s">
        <v>198</v>
      </c>
      <c r="C17" s="5">
        <f t="shared" si="1"/>
        <v>4969</v>
      </c>
      <c r="D17" s="227">
        <v>8</v>
      </c>
      <c r="E17" s="227">
        <v>4901</v>
      </c>
      <c r="F17" s="5">
        <f t="shared" si="2"/>
        <v>4879</v>
      </c>
      <c r="G17" s="228">
        <v>4854</v>
      </c>
      <c r="H17" s="228">
        <v>23</v>
      </c>
      <c r="I17" s="229">
        <v>2</v>
      </c>
      <c r="J17" s="5">
        <f t="shared" si="0"/>
        <v>30</v>
      </c>
      <c r="K17" s="230">
        <v>30</v>
      </c>
      <c r="L17" s="231">
        <v>0</v>
      </c>
      <c r="M17" s="232">
        <v>60</v>
      </c>
      <c r="N17" s="233">
        <v>0</v>
      </c>
      <c r="O17" s="5">
        <v>439</v>
      </c>
    </row>
    <row r="18" spans="1:16" x14ac:dyDescent="0.25">
      <c r="A18" s="6">
        <v>10</v>
      </c>
      <c r="B18" s="5" t="s">
        <v>199</v>
      </c>
      <c r="C18" s="5">
        <f t="shared" si="1"/>
        <v>5331</v>
      </c>
      <c r="D18" s="227">
        <v>13</v>
      </c>
      <c r="E18" s="227">
        <v>5218</v>
      </c>
      <c r="F18" s="5">
        <f t="shared" si="2"/>
        <v>5185</v>
      </c>
      <c r="G18" s="228">
        <v>5156</v>
      </c>
      <c r="H18" s="228">
        <v>29</v>
      </c>
      <c r="I18" s="229">
        <v>0</v>
      </c>
      <c r="J18" s="5">
        <f t="shared" si="0"/>
        <v>46</v>
      </c>
      <c r="K18" s="230">
        <v>43</v>
      </c>
      <c r="L18" s="231">
        <v>3</v>
      </c>
      <c r="M18" s="232">
        <v>100</v>
      </c>
      <c r="N18" s="233">
        <v>0</v>
      </c>
      <c r="O18" s="5">
        <v>490</v>
      </c>
    </row>
    <row r="19" spans="1:16" x14ac:dyDescent="0.25">
      <c r="A19" s="6">
        <v>11</v>
      </c>
      <c r="B19" s="5" t="s">
        <v>200</v>
      </c>
      <c r="C19" s="5">
        <f t="shared" si="1"/>
        <v>4499</v>
      </c>
      <c r="D19" s="227">
        <v>24</v>
      </c>
      <c r="E19" s="227">
        <v>4340</v>
      </c>
      <c r="F19" s="5">
        <f t="shared" si="2"/>
        <v>4297</v>
      </c>
      <c r="G19" s="228">
        <v>4184</v>
      </c>
      <c r="H19" s="228">
        <v>112</v>
      </c>
      <c r="I19" s="229">
        <v>1</v>
      </c>
      <c r="J19" s="5">
        <f t="shared" si="0"/>
        <v>67</v>
      </c>
      <c r="K19" s="230">
        <v>66</v>
      </c>
      <c r="L19" s="231">
        <v>1</v>
      </c>
      <c r="M19" s="232">
        <v>135</v>
      </c>
      <c r="N19" s="233">
        <v>0</v>
      </c>
      <c r="O19" s="5">
        <v>512</v>
      </c>
    </row>
    <row r="20" spans="1:16" x14ac:dyDescent="0.25">
      <c r="A20" s="6">
        <v>12</v>
      </c>
      <c r="B20" s="5" t="s">
        <v>201</v>
      </c>
      <c r="C20" s="5">
        <f t="shared" si="1"/>
        <v>4064</v>
      </c>
      <c r="D20" s="227">
        <v>16</v>
      </c>
      <c r="E20" s="227">
        <v>3956</v>
      </c>
      <c r="F20" s="5">
        <f t="shared" si="2"/>
        <v>3949</v>
      </c>
      <c r="G20" s="228">
        <v>3896</v>
      </c>
      <c r="H20" s="228">
        <v>53</v>
      </c>
      <c r="I20" s="229">
        <v>0</v>
      </c>
      <c r="J20" s="5">
        <f t="shared" si="0"/>
        <v>23</v>
      </c>
      <c r="K20" s="230">
        <v>23</v>
      </c>
      <c r="L20" s="231">
        <v>0</v>
      </c>
      <c r="M20" s="232">
        <v>92</v>
      </c>
      <c r="N20" s="233">
        <v>0</v>
      </c>
      <c r="O20" s="5">
        <v>408</v>
      </c>
    </row>
    <row r="21" spans="1:16" x14ac:dyDescent="0.25">
      <c r="A21" s="6">
        <v>13</v>
      </c>
      <c r="B21" s="5" t="s">
        <v>202</v>
      </c>
      <c r="C21" s="5">
        <f t="shared" si="1"/>
        <v>4595</v>
      </c>
      <c r="D21" s="227">
        <v>19</v>
      </c>
      <c r="E21" s="227">
        <v>4469</v>
      </c>
      <c r="F21" s="5">
        <f t="shared" si="2"/>
        <v>4432</v>
      </c>
      <c r="G21" s="228">
        <v>4392</v>
      </c>
      <c r="H21" s="228">
        <v>40</v>
      </c>
      <c r="I21" s="229">
        <v>0</v>
      </c>
      <c r="J21" s="5">
        <f t="shared" si="0"/>
        <v>54</v>
      </c>
      <c r="K21" s="230">
        <v>54</v>
      </c>
      <c r="L21" s="231">
        <v>0</v>
      </c>
      <c r="M21" s="232">
        <v>109</v>
      </c>
      <c r="N21" s="233">
        <v>2</v>
      </c>
      <c r="O21" s="5">
        <v>427</v>
      </c>
      <c r="P21" s="215">
        <v>9</v>
      </c>
    </row>
    <row r="22" spans="1:16" x14ac:dyDescent="0.25">
      <c r="A22" s="6">
        <v>14</v>
      </c>
      <c r="B22" s="5" t="s">
        <v>203</v>
      </c>
      <c r="C22" s="5">
        <f t="shared" si="1"/>
        <v>1163</v>
      </c>
      <c r="D22" s="227">
        <v>7</v>
      </c>
      <c r="E22" s="227">
        <v>1116</v>
      </c>
      <c r="F22" s="5">
        <f t="shared" si="2"/>
        <v>1109</v>
      </c>
      <c r="G22" s="228">
        <v>1055</v>
      </c>
      <c r="H22" s="228">
        <v>54</v>
      </c>
      <c r="I22" s="229">
        <v>0</v>
      </c>
      <c r="J22" s="5">
        <f t="shared" si="0"/>
        <v>14</v>
      </c>
      <c r="K22" s="230">
        <v>13</v>
      </c>
      <c r="L22" s="231">
        <v>1</v>
      </c>
      <c r="M22" s="232">
        <v>40</v>
      </c>
      <c r="N22" s="233">
        <v>0</v>
      </c>
      <c r="O22" s="5">
        <v>312</v>
      </c>
    </row>
    <row r="23" spans="1:16" x14ac:dyDescent="0.25">
      <c r="A23" s="6">
        <v>15</v>
      </c>
      <c r="B23" s="5" t="s">
        <v>204</v>
      </c>
      <c r="C23" s="5">
        <f t="shared" si="1"/>
        <v>2031</v>
      </c>
      <c r="D23" s="227">
        <v>9</v>
      </c>
      <c r="E23" s="227">
        <v>2012</v>
      </c>
      <c r="F23" s="5">
        <f t="shared" si="2"/>
        <v>2002</v>
      </c>
      <c r="G23" s="228">
        <v>1962</v>
      </c>
      <c r="H23" s="228">
        <v>39</v>
      </c>
      <c r="I23" s="229">
        <v>1</v>
      </c>
      <c r="J23" s="5">
        <f t="shared" si="0"/>
        <v>19</v>
      </c>
      <c r="K23" s="230">
        <v>19</v>
      </c>
      <c r="L23" s="231">
        <v>0</v>
      </c>
      <c r="M23" s="232">
        <v>10</v>
      </c>
      <c r="N23" s="233">
        <v>0</v>
      </c>
      <c r="O23" s="5">
        <v>421</v>
      </c>
    </row>
    <row r="24" spans="1:16" x14ac:dyDescent="0.25">
      <c r="A24" s="6">
        <v>16</v>
      </c>
      <c r="B24" s="5" t="s">
        <v>205</v>
      </c>
      <c r="C24" s="5">
        <f t="shared" si="1"/>
        <v>1192</v>
      </c>
      <c r="D24" s="227">
        <v>1</v>
      </c>
      <c r="E24" s="227">
        <v>1188</v>
      </c>
      <c r="F24" s="5">
        <f t="shared" si="2"/>
        <v>1189</v>
      </c>
      <c r="G24" s="228">
        <v>1182</v>
      </c>
      <c r="H24" s="228">
        <v>7</v>
      </c>
      <c r="I24" s="229">
        <v>0</v>
      </c>
      <c r="J24" s="5">
        <f t="shared" si="0"/>
        <v>0</v>
      </c>
      <c r="K24" s="230">
        <v>0</v>
      </c>
      <c r="L24" s="231">
        <v>0</v>
      </c>
      <c r="M24" s="232">
        <v>3</v>
      </c>
      <c r="N24" s="233">
        <v>0</v>
      </c>
      <c r="O24" s="5">
        <v>275</v>
      </c>
    </row>
    <row r="25" spans="1:16" x14ac:dyDescent="0.25">
      <c r="A25" s="6"/>
      <c r="B25" s="68" t="s">
        <v>186</v>
      </c>
      <c r="C25" s="8">
        <f t="shared" ref="C25:O25" si="3">SUM(C9:C24)</f>
        <v>61011</v>
      </c>
      <c r="D25" s="8">
        <f t="shared" si="3"/>
        <v>218</v>
      </c>
      <c r="E25" s="8">
        <f t="shared" si="3"/>
        <v>59700</v>
      </c>
      <c r="F25" s="8">
        <f t="shared" si="3"/>
        <v>59270</v>
      </c>
      <c r="G25" s="8">
        <f t="shared" si="3"/>
        <v>57701</v>
      </c>
      <c r="H25" s="8">
        <f t="shared" si="3"/>
        <v>1559</v>
      </c>
      <c r="I25" s="8">
        <f t="shared" si="3"/>
        <v>10</v>
      </c>
      <c r="J25" s="8">
        <f t="shared" si="3"/>
        <v>640</v>
      </c>
      <c r="K25" s="8">
        <f t="shared" si="3"/>
        <v>621</v>
      </c>
      <c r="L25" s="8">
        <f t="shared" si="3"/>
        <v>19</v>
      </c>
      <c r="M25" s="8">
        <f t="shared" si="3"/>
        <v>1101</v>
      </c>
      <c r="N25" s="8">
        <f t="shared" si="3"/>
        <v>8</v>
      </c>
      <c r="O25" s="8">
        <f t="shared" si="3"/>
        <v>8035</v>
      </c>
    </row>
    <row r="26" spans="1:16" ht="20.25" customHeight="1" x14ac:dyDescent="0.25">
      <c r="G26">
        <f>G25+H25</f>
        <v>59260</v>
      </c>
      <c r="L26" s="275"/>
      <c r="M26" s="275"/>
      <c r="N26" s="275"/>
      <c r="O26" s="275"/>
    </row>
    <row r="27" spans="1:16" x14ac:dyDescent="0.25">
      <c r="G27">
        <f>G26/F25*100</f>
        <v>99.983128058039483</v>
      </c>
    </row>
    <row r="31" spans="1:16" ht="15.75" x14ac:dyDescent="0.25">
      <c r="L31" s="275"/>
      <c r="M31" s="275"/>
      <c r="N31" s="275"/>
      <c r="O31" s="275"/>
    </row>
  </sheetData>
  <mergeCells count="21">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0" t="s">
        <v>71</v>
      </c>
      <c r="B3" s="320"/>
      <c r="C3" s="320"/>
      <c r="D3" s="320"/>
      <c r="E3" s="320"/>
      <c r="F3" s="320"/>
      <c r="G3" s="320"/>
      <c r="H3" s="320"/>
    </row>
    <row r="4" spans="1:12" x14ac:dyDescent="0.25">
      <c r="A4" s="320" t="s">
        <v>120</v>
      </c>
      <c r="B4" s="320"/>
      <c r="C4" s="320"/>
      <c r="D4" s="320"/>
      <c r="E4" s="320"/>
      <c r="F4" s="320"/>
      <c r="G4" s="320"/>
      <c r="H4" s="320"/>
      <c r="I4" s="320"/>
      <c r="J4" s="320"/>
      <c r="K4" s="320"/>
    </row>
    <row r="5" spans="1:12" ht="48" customHeight="1" x14ac:dyDescent="0.25">
      <c r="A5" s="242" t="s">
        <v>81</v>
      </c>
      <c r="B5" s="242"/>
      <c r="C5" s="242"/>
      <c r="D5" s="242"/>
      <c r="E5" s="242"/>
      <c r="F5" s="242"/>
      <c r="G5" s="242"/>
      <c r="H5" s="242"/>
      <c r="I5" s="242"/>
      <c r="J5" s="242"/>
      <c r="K5" s="242"/>
      <c r="L5" s="242"/>
    </row>
    <row r="6" spans="1:12" ht="3.75" customHeight="1" x14ac:dyDescent="0.25"/>
    <row r="7" spans="1:12" ht="52.5" customHeight="1" x14ac:dyDescent="0.25">
      <c r="A7" s="315" t="s">
        <v>15</v>
      </c>
      <c r="B7" s="315" t="s">
        <v>72</v>
      </c>
      <c r="C7" s="315" t="s">
        <v>76</v>
      </c>
      <c r="D7" s="315" t="s">
        <v>79</v>
      </c>
      <c r="E7" s="322" t="s">
        <v>80</v>
      </c>
      <c r="F7" s="323"/>
      <c r="G7" s="323"/>
      <c r="H7" s="324"/>
      <c r="I7" s="260" t="s">
        <v>128</v>
      </c>
      <c r="J7" s="261"/>
      <c r="K7" s="315" t="s">
        <v>99</v>
      </c>
      <c r="L7" s="315" t="s">
        <v>117</v>
      </c>
    </row>
    <row r="8" spans="1:12" ht="132.75" customHeight="1" x14ac:dyDescent="0.25">
      <c r="A8" s="315"/>
      <c r="B8" s="315"/>
      <c r="C8" s="315"/>
      <c r="D8" s="315"/>
      <c r="E8" s="27" t="s">
        <v>121</v>
      </c>
      <c r="F8" s="27" t="s">
        <v>78</v>
      </c>
      <c r="G8" s="27" t="s">
        <v>77</v>
      </c>
      <c r="H8" s="27" t="s">
        <v>98</v>
      </c>
      <c r="I8" s="27" t="s">
        <v>100</v>
      </c>
      <c r="J8" s="27" t="s">
        <v>101</v>
      </c>
      <c r="K8" s="315"/>
      <c r="L8" s="315"/>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1" t="s">
        <v>122</v>
      </c>
      <c r="C43" s="321"/>
      <c r="D43" s="321"/>
      <c r="E43" s="321"/>
      <c r="F43" s="321"/>
      <c r="G43" s="321"/>
      <c r="H43" s="321"/>
      <c r="I43" s="321"/>
      <c r="J43" s="321"/>
      <c r="K43" s="321"/>
      <c r="L43" s="32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0" t="s">
        <v>116</v>
      </c>
      <c r="B3" s="320"/>
      <c r="C3" s="320"/>
      <c r="D3" s="320"/>
      <c r="E3" s="320"/>
      <c r="F3" s="15"/>
    </row>
    <row r="4" spans="1:8" ht="31.5" customHeight="1" x14ac:dyDescent="0.25">
      <c r="A4" s="320" t="s">
        <v>123</v>
      </c>
      <c r="B4" s="320"/>
      <c r="C4" s="320"/>
      <c r="D4" s="320"/>
      <c r="E4" s="320"/>
      <c r="F4" s="15"/>
    </row>
    <row r="5" spans="1:8" ht="51" customHeight="1" x14ac:dyDescent="0.25">
      <c r="A5" s="242" t="s">
        <v>84</v>
      </c>
      <c r="B5" s="242"/>
      <c r="C5" s="242"/>
      <c r="D5" s="242"/>
      <c r="E5" s="242"/>
      <c r="F5" s="242"/>
      <c r="G5" s="242"/>
      <c r="H5" s="242"/>
    </row>
    <row r="7" spans="1:8" ht="32.25" customHeight="1" x14ac:dyDescent="0.25">
      <c r="A7" s="315" t="s">
        <v>15</v>
      </c>
      <c r="B7" s="315" t="s">
        <v>72</v>
      </c>
      <c r="C7" s="315" t="s">
        <v>124</v>
      </c>
      <c r="D7" s="322" t="s">
        <v>97</v>
      </c>
      <c r="E7" s="323"/>
      <c r="F7" s="324"/>
      <c r="G7" s="315" t="s">
        <v>118</v>
      </c>
      <c r="H7" s="315" t="s">
        <v>58</v>
      </c>
    </row>
    <row r="8" spans="1:8" ht="163.5" customHeight="1" x14ac:dyDescent="0.25">
      <c r="A8" s="315"/>
      <c r="B8" s="315"/>
      <c r="C8" s="315"/>
      <c r="D8" s="17" t="s">
        <v>102</v>
      </c>
      <c r="E8" s="13" t="s">
        <v>87</v>
      </c>
      <c r="F8" s="13" t="s">
        <v>86</v>
      </c>
      <c r="G8" s="315"/>
      <c r="H8" s="315"/>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2" t="s">
        <v>315</v>
      </c>
      <c r="B59" s="324"/>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2" t="s">
        <v>337</v>
      </c>
      <c r="B81" s="324"/>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2" t="s">
        <v>342</v>
      </c>
      <c r="B86" s="324"/>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2" t="s">
        <v>352</v>
      </c>
      <c r="B96" s="324"/>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2" t="s">
        <v>357</v>
      </c>
      <c r="B101" s="324"/>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Trần Quốc Dân</cp:lastModifiedBy>
  <cp:lastPrinted>2019-12-22T00:35:51Z</cp:lastPrinted>
  <dcterms:created xsi:type="dcterms:W3CDTF">2017-10-11T02:46:41Z</dcterms:created>
  <dcterms:modified xsi:type="dcterms:W3CDTF">2020-01-08T08:00:35Z</dcterms:modified>
</cp:coreProperties>
</file>