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<sst xmlns="http://schemas.openxmlformats.org/spreadsheetml/2006/main" count="47" uniqueCount="43">
  <si>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</si>
  <si>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</si>
  <si>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</si>
  <si>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</si>
  <si>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</si>
  <si>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</si>
  <si>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</si>
  <si>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</si>
  <si>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</si>
  <si>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</si>
  <si>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</si>
  <si>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</si>
  <si>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</si>
  <si>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</si>
  <si>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</si>
  <si>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</si>
  <si>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</si>
  <si>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</si>
  <si>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</si>
  <si>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</si>
  <si>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</si>
  <si>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</si>
  <si>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</si>
  <si>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</si>
  <si>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</si>
  <si>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</si>
  <si>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</si>
  <si>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</si>
  <si>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</si>
  <si>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</si>
  <si>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</si>
  <si>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</si>
  <si>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</si>
  <si>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</si>
  <si>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</si>
  <si>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</si>
  <si>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</si>
  <si>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</si>
  <si>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</si>
  <si>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</si>
  <si>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t>Tỷ lệ GQ trước và đúng hạn</t>
  </si>
  <si>
    <t>Tiếp CD, XLĐT; D.Tộc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</si>
  <si>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01/01/2016 đến ngày 15/9/2016</t>
    </r>
  </si>
</sst>
</file>

<file path=xl/styles.xml><?xml version="1.0" encoding="utf-8"?>
<styleSheet xmlns="http://schemas.openxmlformats.org/spreadsheetml/2006/main">
  <numFmts count="32">
    <numFmt numFmtId="5" formatCode="#,##0\ &quot;VND&quot;;\-#,##0\ &quot;VND&quot;"/>
    <numFmt numFmtId="6" formatCode="#,##0\ &quot;VND&quot;;[Red]\-#,##0\ &quot;VND&quot;"/>
    <numFmt numFmtId="7" formatCode="#,##0.00\ &quot;VND&quot;;\-#,##0.00\ &quot;VND&quot;"/>
    <numFmt numFmtId="8" formatCode="#,##0.00\ &quot;VND&quot;;[Red]\-#,##0.00\ &quot;VND&quot;"/>
    <numFmt numFmtId="42" formatCode="_-* #,##0\ &quot;VND&quot;_-;\-* #,##0\ &quot;VND&quot;_-;_-* &quot;-&quot;\ &quot;VND&quot;_-;_-@_-"/>
    <numFmt numFmtId="41" formatCode="_-* #,##0\ _V_N_D_-;\-* #,##0\ _V_N_D_-;_-* &quot;-&quot;\ _V_N_D_-;_-@_-"/>
    <numFmt numFmtId="44" formatCode="_-* #,##0.00\ &quot;VND&quot;_-;\-* #,##0.00\ &quot;VND&quot;_-;_-* &quot;-&quot;??\ &quot;VND&quot;_-;_-@_-"/>
    <numFmt numFmtId="43" formatCode="_-* #,##0.00\ _V_N_D_-;\-* #,##0.00\ _V_N_D_-;_-* &quot;-&quot;??\ _V_N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49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49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3"/>
      <color indexed="8"/>
      <name val="Calibri Light"/>
      <family val="1"/>
    </font>
    <font>
      <i/>
      <sz val="11"/>
      <color theme="1" tint="0.04998999834060669"/>
      <name val="Calibri Light"/>
      <family val="1"/>
    </font>
    <font>
      <b/>
      <sz val="13"/>
      <color indexed="8"/>
      <name val="Calibri Light"/>
      <family val="1"/>
    </font>
    <font>
      <sz val="16"/>
      <color indexed="8"/>
      <name val="Calibri Light"/>
      <family val="1"/>
    </font>
    <font>
      <sz val="16"/>
      <name val="Calibri Light"/>
      <family val="1"/>
    </font>
    <font>
      <i/>
      <sz val="16"/>
      <color theme="4" tint="-0.24997000396251678"/>
      <name val="Calibri Light"/>
      <family val="1"/>
    </font>
    <font>
      <sz val="16"/>
      <color rgb="FFFF0000"/>
      <name val="Calibri Light"/>
      <family val="1"/>
    </font>
    <font>
      <i/>
      <sz val="16"/>
      <color rgb="FFFF0000"/>
      <name val="Calibri Light"/>
      <family val="1"/>
    </font>
    <font>
      <b/>
      <i/>
      <sz val="16"/>
      <color indexed="8"/>
      <name val="Calibri Light"/>
      <family val="1"/>
    </font>
    <font>
      <b/>
      <i/>
      <sz val="16"/>
      <color theme="4" tint="-0.24997000396251678"/>
      <name val="Calibri Light"/>
      <family val="1"/>
    </font>
    <font>
      <b/>
      <sz val="16"/>
      <name val="Calibri Light"/>
      <family val="1"/>
    </font>
    <font>
      <b/>
      <sz val="16"/>
      <color rgb="FFFF0000"/>
      <name val="Calibri Light"/>
      <family val="1"/>
    </font>
    <font>
      <i/>
      <sz val="16"/>
      <color indexed="8"/>
      <name val="Calibri Light"/>
      <family val="1"/>
    </font>
    <font>
      <sz val="14"/>
      <color indexed="8"/>
      <name val="Calibri Light"/>
      <family val="1"/>
    </font>
    <font>
      <b/>
      <sz val="16"/>
      <color indexed="8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top"/>
      <protection/>
    </xf>
    <xf numFmtId="0" fontId="8" fillId="0" borderId="0" xfId="0" applyFont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  <xf numFmtId="10" fontId="54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10" fontId="56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0" fontId="60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/>
    </xf>
    <xf numFmtId="10" fontId="54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wrapText="1"/>
      <protection/>
    </xf>
    <xf numFmtId="0" fontId="63" fillId="0" borderId="0" xfId="0" applyFont="1" applyAlignment="1" applyProtection="1">
      <alignment horizontal="center" wrapText="1"/>
      <protection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1</xdr:col>
      <xdr:colOff>1371600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76300" y="5810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D12">
      <selection activeCell="I28" sqref="I28"/>
    </sheetView>
  </sheetViews>
  <sheetFormatPr defaultColWidth="9.140625" defaultRowHeight="15"/>
  <cols>
    <col min="1" max="1" width="5.57421875" style="1" customWidth="1"/>
    <col min="2" max="2" width="28.140625" style="1" bestFit="1" customWidth="1"/>
    <col min="3" max="3" width="7.57421875" style="1" bestFit="1" customWidth="1"/>
    <col min="4" max="4" width="8.57421875" style="1" bestFit="1" customWidth="1"/>
    <col min="5" max="5" width="9.00390625" style="1" bestFit="1" customWidth="1"/>
    <col min="6" max="6" width="9.57421875" style="1" bestFit="1" customWidth="1"/>
    <col min="7" max="7" width="11.57421875" style="1" bestFit="1" customWidth="1"/>
    <col min="8" max="8" width="8.57421875" style="1" bestFit="1" customWidth="1"/>
    <col min="9" max="9" width="8.140625" style="1" bestFit="1" customWidth="1"/>
    <col min="10" max="10" width="12.00390625" style="1" bestFit="1" customWidth="1"/>
    <col min="11" max="11" width="6.57421875" style="1" bestFit="1" customWidth="1"/>
    <col min="12" max="12" width="11.28125" style="1" bestFit="1" customWidth="1"/>
    <col min="13" max="13" width="6.421875" style="1" bestFit="1" customWidth="1"/>
    <col min="14" max="14" width="10.421875" style="1" bestFit="1" customWidth="1"/>
    <col min="15" max="15" width="9.57421875" style="1" bestFit="1" customWidth="1"/>
    <col min="16" max="16" width="7.57421875" style="1" bestFit="1" customWidth="1"/>
    <col min="17" max="17" width="13.140625" style="1" customWidth="1"/>
    <col min="18" max="16384" width="9.140625" style="1" customWidth="1"/>
  </cols>
  <sheetData>
    <row r="1" spans="1:17" ht="24.75" customHeight="1">
      <c r="A1" s="3" t="s">
        <v>31</v>
      </c>
      <c r="B1" s="4"/>
      <c r="C1" s="4"/>
      <c r="D1" s="4"/>
      <c r="E1" s="4"/>
      <c r="F1" s="4"/>
      <c r="G1" s="4"/>
      <c r="H1" s="29" t="s">
        <v>42</v>
      </c>
      <c r="I1" s="30"/>
      <c r="J1" s="30"/>
      <c r="K1" s="30"/>
      <c r="L1" s="30"/>
      <c r="M1" s="30"/>
      <c r="N1" s="30"/>
      <c r="O1" s="30"/>
      <c r="P1" s="30"/>
      <c r="Q1" s="30"/>
    </row>
    <row r="2" spans="1:17" ht="21" customHeight="1">
      <c r="A2" s="5" t="s">
        <v>32</v>
      </c>
      <c r="B2" s="4"/>
      <c r="C2" s="4"/>
      <c r="D2" s="4"/>
      <c r="E2" s="4"/>
      <c r="F2" s="4"/>
      <c r="G2" s="4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17" ht="45" customHeight="1">
      <c r="A4" s="38" t="s">
        <v>20</v>
      </c>
      <c r="B4" s="38" t="s">
        <v>4</v>
      </c>
      <c r="C4" s="35" t="s">
        <v>30</v>
      </c>
      <c r="D4" s="45" t="s">
        <v>17</v>
      </c>
      <c r="E4" s="46"/>
      <c r="F4" s="46"/>
      <c r="G4" s="47"/>
      <c r="H4" s="42" t="s">
        <v>2</v>
      </c>
      <c r="I4" s="43"/>
      <c r="J4" s="43"/>
      <c r="K4" s="43"/>
      <c r="L4" s="43"/>
      <c r="M4" s="43"/>
      <c r="N4" s="44"/>
      <c r="O4" s="38" t="s">
        <v>29</v>
      </c>
      <c r="P4" s="48"/>
      <c r="Q4" s="39" t="s">
        <v>40</v>
      </c>
    </row>
    <row r="5" spans="1:17" ht="20.25" customHeight="1">
      <c r="A5" s="38"/>
      <c r="B5" s="38"/>
      <c r="C5" s="35"/>
      <c r="D5" s="33" t="s">
        <v>28</v>
      </c>
      <c r="E5" s="31" t="s">
        <v>3</v>
      </c>
      <c r="F5" s="31" t="s">
        <v>25</v>
      </c>
      <c r="G5" s="31" t="s">
        <v>26</v>
      </c>
      <c r="H5" s="33" t="s">
        <v>27</v>
      </c>
      <c r="I5" s="36" t="s">
        <v>11</v>
      </c>
      <c r="J5" s="37"/>
      <c r="K5" s="37" t="s">
        <v>1</v>
      </c>
      <c r="L5" s="37"/>
      <c r="M5" s="37" t="s">
        <v>0</v>
      </c>
      <c r="N5" s="37"/>
      <c r="O5" s="27" t="s">
        <v>23</v>
      </c>
      <c r="P5" s="27" t="s">
        <v>24</v>
      </c>
      <c r="Q5" s="40"/>
    </row>
    <row r="6" spans="1:17" ht="20.25">
      <c r="A6" s="38"/>
      <c r="B6" s="38"/>
      <c r="C6" s="35"/>
      <c r="D6" s="34"/>
      <c r="E6" s="32"/>
      <c r="F6" s="32"/>
      <c r="G6" s="31"/>
      <c r="H6" s="34"/>
      <c r="I6" s="7" t="s">
        <v>18</v>
      </c>
      <c r="J6" s="8" t="s">
        <v>19</v>
      </c>
      <c r="K6" s="8" t="s">
        <v>18</v>
      </c>
      <c r="L6" s="8" t="s">
        <v>19</v>
      </c>
      <c r="M6" s="9" t="s">
        <v>18</v>
      </c>
      <c r="N6" s="9" t="s">
        <v>19</v>
      </c>
      <c r="O6" s="28"/>
      <c r="P6" s="28"/>
      <c r="Q6" s="41"/>
    </row>
    <row r="7" spans="1:17" ht="20.25">
      <c r="A7" s="10">
        <v>1</v>
      </c>
      <c r="B7" s="11" t="s">
        <v>10</v>
      </c>
      <c r="C7" s="12">
        <v>3</v>
      </c>
      <c r="D7" s="13">
        <f>E7+F7</f>
        <v>44</v>
      </c>
      <c r="E7" s="14">
        <v>0</v>
      </c>
      <c r="F7" s="14">
        <v>44</v>
      </c>
      <c r="G7" s="14">
        <v>0</v>
      </c>
      <c r="H7" s="14">
        <f>I7+K7+M7</f>
        <v>44</v>
      </c>
      <c r="I7" s="14">
        <v>44</v>
      </c>
      <c r="J7" s="15">
        <f>IF($H7&lt;&gt;0,I7/$H7,"")</f>
        <v>1</v>
      </c>
      <c r="K7" s="14">
        <v>0</v>
      </c>
      <c r="L7" s="15">
        <f>IF($H7&lt;&gt;0,K7/$H7,"")</f>
        <v>0</v>
      </c>
      <c r="M7" s="16">
        <v>0</v>
      </c>
      <c r="N7" s="17">
        <f>IF($H7&lt;&gt;0,M7/$H7,"")</f>
        <v>0</v>
      </c>
      <c r="O7" s="14">
        <v>0</v>
      </c>
      <c r="P7" s="14">
        <v>0</v>
      </c>
      <c r="Q7" s="15">
        <f>IF(H7&lt;&gt;0,(I7+K7)/H7,"")</f>
        <v>1</v>
      </c>
    </row>
    <row r="8" spans="1:17" ht="20.25">
      <c r="A8" s="10">
        <v>2</v>
      </c>
      <c r="B8" s="11" t="s">
        <v>39</v>
      </c>
      <c r="C8" s="12">
        <v>3</v>
      </c>
      <c r="D8" s="13">
        <f aca="true" t="shared" si="0" ref="D8:D26">E8+F8</f>
        <v>355</v>
      </c>
      <c r="E8" s="14">
        <v>35</v>
      </c>
      <c r="F8" s="14">
        <v>320</v>
      </c>
      <c r="G8" s="14">
        <v>0</v>
      </c>
      <c r="H8" s="14">
        <f aca="true" t="shared" si="1" ref="H8:H26">I8+K8+M8</f>
        <v>292</v>
      </c>
      <c r="I8" s="14">
        <v>292</v>
      </c>
      <c r="J8" s="15">
        <f>IF($H8&lt;&gt;0,I8/$H8,"")</f>
        <v>1</v>
      </c>
      <c r="K8" s="14">
        <v>0</v>
      </c>
      <c r="L8" s="15">
        <f>IF($H8&lt;&gt;0,K8/$H8,"")</f>
        <v>0</v>
      </c>
      <c r="M8" s="16">
        <v>0</v>
      </c>
      <c r="N8" s="17">
        <f>IF($H8&lt;&gt;0,M8/$H8,"")</f>
        <v>0</v>
      </c>
      <c r="O8" s="14">
        <v>63</v>
      </c>
      <c r="P8" s="14">
        <v>0</v>
      </c>
      <c r="Q8" s="15">
        <f>IF(H8&lt;&gt;0,(I8+K8)/H8,"")</f>
        <v>1</v>
      </c>
    </row>
    <row r="9" spans="1:17" ht="20.25">
      <c r="A9" s="10">
        <v>3</v>
      </c>
      <c r="B9" s="11" t="s">
        <v>12</v>
      </c>
      <c r="C9" s="12">
        <v>21</v>
      </c>
      <c r="D9" s="13">
        <f t="shared" si="0"/>
        <v>6030</v>
      </c>
      <c r="E9" s="14">
        <v>28</v>
      </c>
      <c r="F9" s="14">
        <f>5005+378+387+232</f>
        <v>6002</v>
      </c>
      <c r="G9" s="14">
        <v>0</v>
      </c>
      <c r="H9" s="14">
        <f t="shared" si="1"/>
        <v>5983</v>
      </c>
      <c r="I9" s="14">
        <f>192+64+20</f>
        <v>276</v>
      </c>
      <c r="J9" s="15">
        <f aca="true" t="shared" si="2" ref="J9:J26">IF($H9&lt;&gt;0,I9/$H9,"")</f>
        <v>0.04613070366037105</v>
      </c>
      <c r="K9" s="14">
        <f>4703+362+364+170</f>
        <v>5599</v>
      </c>
      <c r="L9" s="15">
        <f aca="true" t="shared" si="3" ref="L9:L27">IF($H9&lt;&gt;0,K9/$H9,"")</f>
        <v>0.935818151429049</v>
      </c>
      <c r="M9" s="16">
        <f>96+4+3+5</f>
        <v>108</v>
      </c>
      <c r="N9" s="17">
        <f aca="true" t="shared" si="4" ref="N9:N27">IF($H9&lt;&gt;0,M9/$H9,"")</f>
        <v>0.018051144910579978</v>
      </c>
      <c r="O9" s="14">
        <v>65</v>
      </c>
      <c r="P9" s="14">
        <v>0</v>
      </c>
      <c r="Q9" s="15">
        <f aca="true" t="shared" si="5" ref="Q9:Q26">IF(H9&lt;&gt;0,(I9+K9)/H9,"")</f>
        <v>0.98194885508942</v>
      </c>
    </row>
    <row r="10" spans="1:17" ht="20.25">
      <c r="A10" s="10">
        <v>4</v>
      </c>
      <c r="B10" s="11" t="s">
        <v>9</v>
      </c>
      <c r="C10" s="12">
        <v>17</v>
      </c>
      <c r="D10" s="13">
        <f t="shared" si="0"/>
        <v>63</v>
      </c>
      <c r="E10" s="14">
        <v>2</v>
      </c>
      <c r="F10" s="14">
        <v>61</v>
      </c>
      <c r="G10" s="14">
        <v>0</v>
      </c>
      <c r="H10" s="14">
        <f t="shared" si="1"/>
        <v>58</v>
      </c>
      <c r="I10" s="14">
        <v>58</v>
      </c>
      <c r="J10" s="15">
        <f t="shared" si="2"/>
        <v>1</v>
      </c>
      <c r="K10" s="14">
        <v>0</v>
      </c>
      <c r="L10" s="15">
        <f t="shared" si="3"/>
        <v>0</v>
      </c>
      <c r="M10" s="16">
        <v>0</v>
      </c>
      <c r="N10" s="17">
        <f t="shared" si="4"/>
        <v>0</v>
      </c>
      <c r="O10" s="14">
        <v>5</v>
      </c>
      <c r="P10" s="14">
        <v>0</v>
      </c>
      <c r="Q10" s="15">
        <f t="shared" si="5"/>
        <v>1</v>
      </c>
    </row>
    <row r="11" spans="1:17" ht="20.25">
      <c r="A11" s="10">
        <v>5</v>
      </c>
      <c r="B11" s="11" t="s">
        <v>36</v>
      </c>
      <c r="C11" s="12">
        <v>9</v>
      </c>
      <c r="D11" s="13">
        <f t="shared" si="0"/>
        <v>3468</v>
      </c>
      <c r="E11" s="14">
        <v>213</v>
      </c>
      <c r="F11" s="14">
        <v>3255</v>
      </c>
      <c r="G11" s="14">
        <v>0</v>
      </c>
      <c r="H11" s="14">
        <f t="shared" si="1"/>
        <v>3263</v>
      </c>
      <c r="I11" s="14">
        <v>3070</v>
      </c>
      <c r="J11" s="15">
        <f t="shared" si="2"/>
        <v>0.9408519767085504</v>
      </c>
      <c r="K11" s="14">
        <v>32</v>
      </c>
      <c r="L11" s="15">
        <f t="shared" si="3"/>
        <v>0.009806926141587496</v>
      </c>
      <c r="M11" s="16">
        <v>161</v>
      </c>
      <c r="N11" s="17">
        <f t="shared" si="4"/>
        <v>0.04934109714986209</v>
      </c>
      <c r="O11" s="14">
        <v>186</v>
      </c>
      <c r="P11" s="14">
        <v>19</v>
      </c>
      <c r="Q11" s="15">
        <f t="shared" si="5"/>
        <v>0.9506589028501379</v>
      </c>
    </row>
    <row r="12" spans="1:17" ht="20.25">
      <c r="A12" s="10">
        <v>6</v>
      </c>
      <c r="B12" s="11" t="s">
        <v>37</v>
      </c>
      <c r="C12" s="18">
        <v>27</v>
      </c>
      <c r="D12" s="13">
        <f t="shared" si="0"/>
        <v>5615</v>
      </c>
      <c r="E12" s="14">
        <v>433</v>
      </c>
      <c r="F12" s="14">
        <v>5182</v>
      </c>
      <c r="G12" s="14">
        <v>476</v>
      </c>
      <c r="H12" s="14">
        <f t="shared" si="1"/>
        <v>5133</v>
      </c>
      <c r="I12" s="14">
        <v>4569</v>
      </c>
      <c r="J12" s="15">
        <f t="shared" si="2"/>
        <v>0.8901227352425483</v>
      </c>
      <c r="K12" s="14">
        <v>459</v>
      </c>
      <c r="L12" s="15">
        <f t="shared" si="3"/>
        <v>0.08942139099941554</v>
      </c>
      <c r="M12" s="16">
        <v>105</v>
      </c>
      <c r="N12" s="17">
        <f t="shared" si="4"/>
        <v>0.020455873758036237</v>
      </c>
      <c r="O12" s="14">
        <v>428</v>
      </c>
      <c r="P12" s="14">
        <v>44</v>
      </c>
      <c r="Q12" s="15">
        <f t="shared" si="5"/>
        <v>0.9795441262419637</v>
      </c>
    </row>
    <row r="13" spans="1:17" ht="20.25">
      <c r="A13" s="10">
        <v>7</v>
      </c>
      <c r="B13" s="11" t="s">
        <v>34</v>
      </c>
      <c r="C13" s="12">
        <v>20</v>
      </c>
      <c r="D13" s="13">
        <f t="shared" si="0"/>
        <v>149</v>
      </c>
      <c r="E13" s="14">
        <v>0</v>
      </c>
      <c r="F13" s="14">
        <v>149</v>
      </c>
      <c r="G13" s="14">
        <v>0</v>
      </c>
      <c r="H13" s="14">
        <f t="shared" si="1"/>
        <v>149</v>
      </c>
      <c r="I13" s="14">
        <v>146</v>
      </c>
      <c r="J13" s="15">
        <f t="shared" si="2"/>
        <v>0.9798657718120806</v>
      </c>
      <c r="K13" s="14">
        <v>2</v>
      </c>
      <c r="L13" s="15">
        <f t="shared" si="3"/>
        <v>0.013422818791946308</v>
      </c>
      <c r="M13" s="16">
        <v>1</v>
      </c>
      <c r="N13" s="17">
        <f t="shared" si="4"/>
        <v>0.006711409395973154</v>
      </c>
      <c r="O13" s="14">
        <v>0</v>
      </c>
      <c r="P13" s="14">
        <v>0</v>
      </c>
      <c r="Q13" s="15">
        <f t="shared" si="5"/>
        <v>0.9932885906040269</v>
      </c>
    </row>
    <row r="14" spans="1:17" ht="20.25">
      <c r="A14" s="10">
        <v>8</v>
      </c>
      <c r="B14" s="11" t="s">
        <v>8</v>
      </c>
      <c r="C14" s="12">
        <v>15</v>
      </c>
      <c r="D14" s="13">
        <f t="shared" si="0"/>
        <v>0</v>
      </c>
      <c r="E14" s="14">
        <v>0</v>
      </c>
      <c r="F14" s="14">
        <v>0</v>
      </c>
      <c r="G14" s="14">
        <v>0</v>
      </c>
      <c r="H14" s="14">
        <f t="shared" si="1"/>
        <v>0</v>
      </c>
      <c r="I14" s="14">
        <v>0</v>
      </c>
      <c r="J14" s="15">
        <f t="shared" si="2"/>
      </c>
      <c r="K14" s="14">
        <v>0</v>
      </c>
      <c r="L14" s="15">
        <f t="shared" si="3"/>
      </c>
      <c r="M14" s="16">
        <v>0</v>
      </c>
      <c r="N14" s="17">
        <f t="shared" si="4"/>
      </c>
      <c r="O14" s="14">
        <v>0</v>
      </c>
      <c r="P14" s="14">
        <v>0</v>
      </c>
      <c r="Q14" s="15">
        <f t="shared" si="5"/>
      </c>
    </row>
    <row r="15" spans="1:17" ht="20.25">
      <c r="A15" s="10">
        <v>9</v>
      </c>
      <c r="B15" s="11" t="s">
        <v>21</v>
      </c>
      <c r="C15" s="12">
        <v>17</v>
      </c>
      <c r="D15" s="13">
        <f t="shared" si="0"/>
        <v>779</v>
      </c>
      <c r="E15" s="14">
        <v>9</v>
      </c>
      <c r="F15" s="14">
        <v>770</v>
      </c>
      <c r="G15" s="14">
        <v>0</v>
      </c>
      <c r="H15" s="14">
        <f t="shared" si="1"/>
        <v>748</v>
      </c>
      <c r="I15" s="14">
        <v>688</v>
      </c>
      <c r="J15" s="15">
        <f t="shared" si="2"/>
        <v>0.9197860962566845</v>
      </c>
      <c r="K15" s="14">
        <v>36</v>
      </c>
      <c r="L15" s="15">
        <f t="shared" si="3"/>
        <v>0.0481283422459893</v>
      </c>
      <c r="M15" s="16">
        <v>24</v>
      </c>
      <c r="N15" s="17">
        <f t="shared" si="4"/>
        <v>0.03208556149732621</v>
      </c>
      <c r="O15" s="14">
        <v>31</v>
      </c>
      <c r="P15" s="14">
        <v>0</v>
      </c>
      <c r="Q15" s="15">
        <f t="shared" si="5"/>
        <v>0.9679144385026738</v>
      </c>
    </row>
    <row r="16" spans="1:17" ht="20.25">
      <c r="A16" s="10">
        <v>10</v>
      </c>
      <c r="B16" s="11" t="s">
        <v>7</v>
      </c>
      <c r="C16" s="12">
        <v>36</v>
      </c>
      <c r="D16" s="13">
        <f t="shared" si="0"/>
        <v>26</v>
      </c>
      <c r="E16" s="14">
        <v>0</v>
      </c>
      <c r="F16" s="14">
        <v>26</v>
      </c>
      <c r="G16" s="14">
        <v>0</v>
      </c>
      <c r="H16" s="14">
        <f t="shared" si="1"/>
        <v>26</v>
      </c>
      <c r="I16" s="14">
        <v>26</v>
      </c>
      <c r="J16" s="15">
        <f t="shared" si="2"/>
        <v>1</v>
      </c>
      <c r="K16" s="14">
        <v>0</v>
      </c>
      <c r="L16" s="15">
        <f t="shared" si="3"/>
        <v>0</v>
      </c>
      <c r="M16" s="16">
        <v>0</v>
      </c>
      <c r="N16" s="17">
        <f t="shared" si="4"/>
        <v>0</v>
      </c>
      <c r="O16" s="14">
        <v>0</v>
      </c>
      <c r="P16" s="14">
        <v>0</v>
      </c>
      <c r="Q16" s="15">
        <f t="shared" si="5"/>
        <v>1</v>
      </c>
    </row>
    <row r="17" spans="1:17" ht="20.25">
      <c r="A17" s="10">
        <v>11</v>
      </c>
      <c r="B17" s="11" t="s">
        <v>22</v>
      </c>
      <c r="C17" s="12">
        <v>6</v>
      </c>
      <c r="D17" s="13">
        <f t="shared" si="0"/>
        <v>12</v>
      </c>
      <c r="E17" s="14">
        <v>3</v>
      </c>
      <c r="F17" s="14">
        <v>9</v>
      </c>
      <c r="G17" s="14">
        <v>0</v>
      </c>
      <c r="H17" s="14">
        <f t="shared" si="1"/>
        <v>10</v>
      </c>
      <c r="I17" s="14">
        <v>7</v>
      </c>
      <c r="J17" s="15">
        <f t="shared" si="2"/>
        <v>0.7</v>
      </c>
      <c r="K17" s="14">
        <v>0</v>
      </c>
      <c r="L17" s="15">
        <f t="shared" si="3"/>
        <v>0</v>
      </c>
      <c r="M17" s="16">
        <v>3</v>
      </c>
      <c r="N17" s="17">
        <f t="shared" si="4"/>
        <v>0.3</v>
      </c>
      <c r="O17" s="14">
        <v>2</v>
      </c>
      <c r="P17" s="14">
        <v>0</v>
      </c>
      <c r="Q17" s="15">
        <f t="shared" si="5"/>
        <v>0.7</v>
      </c>
    </row>
    <row r="18" spans="1:17" ht="20.25">
      <c r="A18" s="10">
        <v>12</v>
      </c>
      <c r="B18" s="11" t="s">
        <v>33</v>
      </c>
      <c r="C18" s="12">
        <v>23</v>
      </c>
      <c r="D18" s="13">
        <f t="shared" si="0"/>
        <v>921</v>
      </c>
      <c r="E18" s="14">
        <v>19</v>
      </c>
      <c r="F18" s="14">
        <v>902</v>
      </c>
      <c r="G18" s="14">
        <v>1</v>
      </c>
      <c r="H18" s="14">
        <f t="shared" si="1"/>
        <v>866</v>
      </c>
      <c r="I18" s="14">
        <v>715</v>
      </c>
      <c r="J18" s="15">
        <f t="shared" si="2"/>
        <v>0.825635103926097</v>
      </c>
      <c r="K18" s="14">
        <v>129</v>
      </c>
      <c r="L18" s="15">
        <f t="shared" si="3"/>
        <v>0.1489607390300231</v>
      </c>
      <c r="M18" s="16">
        <v>22</v>
      </c>
      <c r="N18" s="17">
        <f t="shared" si="4"/>
        <v>0.025404157043879907</v>
      </c>
      <c r="O18" s="14">
        <v>34</v>
      </c>
      <c r="P18" s="14">
        <v>0</v>
      </c>
      <c r="Q18" s="15">
        <f t="shared" si="5"/>
        <v>0.9745958429561201</v>
      </c>
    </row>
    <row r="19" spans="1:17" ht="20.25">
      <c r="A19" s="10">
        <v>13</v>
      </c>
      <c r="B19" s="11" t="s">
        <v>38</v>
      </c>
      <c r="C19" s="12">
        <v>3</v>
      </c>
      <c r="D19" s="13">
        <f t="shared" si="0"/>
        <v>53</v>
      </c>
      <c r="E19" s="14">
        <v>17</v>
      </c>
      <c r="F19" s="14">
        <v>36</v>
      </c>
      <c r="G19" s="14">
        <v>7</v>
      </c>
      <c r="H19" s="14">
        <f t="shared" si="1"/>
        <v>52</v>
      </c>
      <c r="I19" s="14">
        <v>40</v>
      </c>
      <c r="J19" s="15">
        <f t="shared" si="2"/>
        <v>0.7692307692307693</v>
      </c>
      <c r="K19" s="14">
        <v>4</v>
      </c>
      <c r="L19" s="15">
        <f t="shared" si="3"/>
        <v>0.07692307692307693</v>
      </c>
      <c r="M19" s="16">
        <v>8</v>
      </c>
      <c r="N19" s="17">
        <f t="shared" si="4"/>
        <v>0.15384615384615385</v>
      </c>
      <c r="O19" s="14">
        <v>1</v>
      </c>
      <c r="P19" s="14">
        <v>0</v>
      </c>
      <c r="Q19" s="15">
        <f t="shared" si="5"/>
        <v>0.8461538461538461</v>
      </c>
    </row>
    <row r="20" spans="1:17" ht="20.25">
      <c r="A20" s="10">
        <v>14</v>
      </c>
      <c r="B20" s="11" t="s">
        <v>6</v>
      </c>
      <c r="C20" s="12">
        <v>29</v>
      </c>
      <c r="D20" s="13">
        <f t="shared" si="0"/>
        <v>750</v>
      </c>
      <c r="E20" s="14">
        <v>8</v>
      </c>
      <c r="F20" s="14">
        <v>742</v>
      </c>
      <c r="G20" s="14">
        <v>0</v>
      </c>
      <c r="H20" s="14">
        <f t="shared" si="1"/>
        <v>736</v>
      </c>
      <c r="I20" s="14">
        <v>701</v>
      </c>
      <c r="J20" s="15">
        <f t="shared" si="2"/>
        <v>0.9524456521739131</v>
      </c>
      <c r="K20" s="14">
        <v>32</v>
      </c>
      <c r="L20" s="15">
        <f t="shared" si="3"/>
        <v>0.043478260869565216</v>
      </c>
      <c r="M20" s="16">
        <v>3</v>
      </c>
      <c r="N20" s="17">
        <f t="shared" si="4"/>
        <v>0.004076086956521739</v>
      </c>
      <c r="O20" s="14">
        <v>14</v>
      </c>
      <c r="P20" s="14">
        <v>0</v>
      </c>
      <c r="Q20" s="15">
        <f t="shared" si="5"/>
        <v>0.9959239130434783</v>
      </c>
    </row>
    <row r="21" spans="1:17" ht="20.25">
      <c r="A21" s="10">
        <v>15</v>
      </c>
      <c r="B21" s="11" t="s">
        <v>5</v>
      </c>
      <c r="C21" s="12">
        <v>4</v>
      </c>
      <c r="D21" s="13">
        <f t="shared" si="0"/>
        <v>1</v>
      </c>
      <c r="E21" s="14">
        <v>0</v>
      </c>
      <c r="F21" s="14">
        <v>1</v>
      </c>
      <c r="G21" s="14">
        <v>0</v>
      </c>
      <c r="H21" s="14">
        <f t="shared" si="1"/>
        <v>1</v>
      </c>
      <c r="I21" s="14">
        <v>1</v>
      </c>
      <c r="J21" s="15">
        <f t="shared" si="2"/>
        <v>1</v>
      </c>
      <c r="K21" s="14">
        <v>0</v>
      </c>
      <c r="L21" s="15">
        <f t="shared" si="3"/>
        <v>0</v>
      </c>
      <c r="M21" s="16">
        <v>0</v>
      </c>
      <c r="N21" s="17">
        <f t="shared" si="4"/>
        <v>0</v>
      </c>
      <c r="O21" s="14">
        <v>0</v>
      </c>
      <c r="P21" s="14">
        <v>0</v>
      </c>
      <c r="Q21" s="15">
        <f t="shared" si="5"/>
        <v>1</v>
      </c>
    </row>
    <row r="22" spans="1:17" ht="20.25">
      <c r="A22" s="10">
        <v>16</v>
      </c>
      <c r="B22" s="11" t="s">
        <v>41</v>
      </c>
      <c r="C22" s="12">
        <v>6</v>
      </c>
      <c r="D22" s="13">
        <f>E22+F22</f>
        <v>6</v>
      </c>
      <c r="E22" s="14">
        <v>0</v>
      </c>
      <c r="F22" s="14">
        <v>6</v>
      </c>
      <c r="G22" s="14">
        <v>0</v>
      </c>
      <c r="H22" s="14">
        <f>I22+K22+M22</f>
        <v>5</v>
      </c>
      <c r="I22" s="14">
        <v>5</v>
      </c>
      <c r="J22" s="15">
        <f>IF($H22&lt;&gt;0,I22/$H22,"")</f>
        <v>1</v>
      </c>
      <c r="K22" s="14">
        <v>0</v>
      </c>
      <c r="L22" s="15">
        <f>IF($H22&lt;&gt;0,K22/$H22,"")</f>
        <v>0</v>
      </c>
      <c r="M22" s="16">
        <v>0</v>
      </c>
      <c r="N22" s="17">
        <f>IF($H22&lt;&gt;0,M22/$H22,"")</f>
        <v>0</v>
      </c>
      <c r="O22" s="14">
        <v>1</v>
      </c>
      <c r="P22" s="14">
        <v>0</v>
      </c>
      <c r="Q22" s="15">
        <f>IF(H22&lt;&gt;0,(I22+K22)/H22,"")</f>
        <v>1</v>
      </c>
    </row>
    <row r="23" spans="1:17" ht="20.25">
      <c r="A23" s="10">
        <v>17</v>
      </c>
      <c r="B23" s="11" t="s">
        <v>13</v>
      </c>
      <c r="C23" s="12">
        <v>27</v>
      </c>
      <c r="D23" s="13">
        <f t="shared" si="0"/>
        <v>872</v>
      </c>
      <c r="E23" s="14">
        <v>19</v>
      </c>
      <c r="F23" s="14">
        <v>853</v>
      </c>
      <c r="G23" s="14">
        <v>0</v>
      </c>
      <c r="H23" s="14">
        <f t="shared" si="1"/>
        <v>861</v>
      </c>
      <c r="I23" s="14">
        <v>780</v>
      </c>
      <c r="J23" s="15">
        <f t="shared" si="2"/>
        <v>0.9059233449477352</v>
      </c>
      <c r="K23" s="14">
        <v>27</v>
      </c>
      <c r="L23" s="15">
        <f t="shared" si="3"/>
        <v>0.0313588850174216</v>
      </c>
      <c r="M23" s="16">
        <v>54</v>
      </c>
      <c r="N23" s="17">
        <f t="shared" si="4"/>
        <v>0.0627177700348432</v>
      </c>
      <c r="O23" s="14">
        <v>11</v>
      </c>
      <c r="P23" s="14">
        <v>0</v>
      </c>
      <c r="Q23" s="15">
        <f t="shared" si="5"/>
        <v>0.9372822299651568</v>
      </c>
    </row>
    <row r="24" spans="1:17" ht="20.25">
      <c r="A24" s="10">
        <v>18</v>
      </c>
      <c r="B24" s="11" t="s">
        <v>14</v>
      </c>
      <c r="C24" s="12">
        <v>8</v>
      </c>
      <c r="D24" s="13">
        <f t="shared" si="0"/>
        <v>54</v>
      </c>
      <c r="E24" s="14">
        <v>18</v>
      </c>
      <c r="F24" s="14">
        <v>36</v>
      </c>
      <c r="G24" s="14">
        <v>1</v>
      </c>
      <c r="H24" s="14">
        <f t="shared" si="1"/>
        <v>44</v>
      </c>
      <c r="I24" s="14">
        <v>38</v>
      </c>
      <c r="J24" s="15">
        <f t="shared" si="2"/>
        <v>0.8636363636363636</v>
      </c>
      <c r="K24" s="14">
        <v>3</v>
      </c>
      <c r="L24" s="15">
        <f t="shared" si="3"/>
        <v>0.06818181818181818</v>
      </c>
      <c r="M24" s="16">
        <v>3</v>
      </c>
      <c r="N24" s="17">
        <f t="shared" si="4"/>
        <v>0.06818181818181818</v>
      </c>
      <c r="O24" s="14">
        <v>4</v>
      </c>
      <c r="P24" s="14">
        <v>0</v>
      </c>
      <c r="Q24" s="15">
        <f t="shared" si="5"/>
        <v>0.9318181818181818</v>
      </c>
    </row>
    <row r="25" spans="1:17" ht="20.25">
      <c r="A25" s="10">
        <v>19</v>
      </c>
      <c r="B25" s="11" t="s">
        <v>15</v>
      </c>
      <c r="C25" s="12">
        <v>21</v>
      </c>
      <c r="D25" s="13">
        <f t="shared" si="0"/>
        <v>645</v>
      </c>
      <c r="E25" s="14">
        <v>28</v>
      </c>
      <c r="F25" s="14">
        <v>617</v>
      </c>
      <c r="G25" s="14">
        <v>29</v>
      </c>
      <c r="H25" s="14">
        <f t="shared" si="1"/>
        <v>612</v>
      </c>
      <c r="I25" s="14">
        <v>571</v>
      </c>
      <c r="J25" s="15">
        <f t="shared" si="2"/>
        <v>0.9330065359477124</v>
      </c>
      <c r="K25" s="14">
        <v>23</v>
      </c>
      <c r="L25" s="15">
        <f t="shared" si="3"/>
        <v>0.03758169934640523</v>
      </c>
      <c r="M25" s="16">
        <v>18</v>
      </c>
      <c r="N25" s="17">
        <f t="shared" si="4"/>
        <v>0.029411764705882353</v>
      </c>
      <c r="O25" s="14">
        <v>15</v>
      </c>
      <c r="P25" s="14">
        <v>1</v>
      </c>
      <c r="Q25" s="15">
        <f t="shared" si="5"/>
        <v>0.9705882352941176</v>
      </c>
    </row>
    <row r="26" spans="1:17" ht="20.25">
      <c r="A26" s="10">
        <v>20</v>
      </c>
      <c r="B26" s="11" t="s">
        <v>16</v>
      </c>
      <c r="C26" s="12">
        <v>4</v>
      </c>
      <c r="D26" s="13">
        <f t="shared" si="0"/>
        <v>151</v>
      </c>
      <c r="E26" s="14">
        <v>7</v>
      </c>
      <c r="F26" s="14">
        <v>144</v>
      </c>
      <c r="G26" s="14">
        <v>7</v>
      </c>
      <c r="H26" s="14">
        <f t="shared" si="1"/>
        <v>132</v>
      </c>
      <c r="I26" s="14">
        <v>112</v>
      </c>
      <c r="J26" s="15">
        <f t="shared" si="2"/>
        <v>0.8484848484848485</v>
      </c>
      <c r="K26" s="14">
        <v>3</v>
      </c>
      <c r="L26" s="15">
        <f t="shared" si="3"/>
        <v>0.022727272727272728</v>
      </c>
      <c r="M26" s="16">
        <v>17</v>
      </c>
      <c r="N26" s="17">
        <f t="shared" si="4"/>
        <v>0.12878787878787878</v>
      </c>
      <c r="O26" s="14">
        <v>19</v>
      </c>
      <c r="P26" s="14">
        <v>0</v>
      </c>
      <c r="Q26" s="15">
        <f t="shared" si="5"/>
        <v>0.8712121212121212</v>
      </c>
    </row>
    <row r="27" spans="1:17" ht="20.25">
      <c r="A27" s="19"/>
      <c r="B27" s="20" t="s">
        <v>35</v>
      </c>
      <c r="C27" s="21">
        <f aca="true" t="shared" si="6" ref="C27:I27">SUM(C7:C26)</f>
        <v>299</v>
      </c>
      <c r="D27" s="22">
        <f t="shared" si="6"/>
        <v>19994</v>
      </c>
      <c r="E27" s="22">
        <f t="shared" si="6"/>
        <v>839</v>
      </c>
      <c r="F27" s="22">
        <f t="shared" si="6"/>
        <v>19155</v>
      </c>
      <c r="G27" s="22">
        <f t="shared" si="6"/>
        <v>521</v>
      </c>
      <c r="H27" s="22">
        <f t="shared" si="6"/>
        <v>19015</v>
      </c>
      <c r="I27" s="22">
        <f t="shared" si="6"/>
        <v>12139</v>
      </c>
      <c r="J27" s="23">
        <f>IF($H27&lt;&gt;0,I27/$H27,"")</f>
        <v>0.6383907441493558</v>
      </c>
      <c r="K27" s="22">
        <f>SUM(K7:K26)</f>
        <v>6349</v>
      </c>
      <c r="L27" s="23">
        <f t="shared" si="3"/>
        <v>0.33389429397843806</v>
      </c>
      <c r="M27" s="26">
        <f>SUM(M7:M26)</f>
        <v>527</v>
      </c>
      <c r="N27" s="24">
        <f t="shared" si="4"/>
        <v>0.027714961872206154</v>
      </c>
      <c r="O27" s="22">
        <f>SUM(O7:O26)</f>
        <v>879</v>
      </c>
      <c r="P27" s="26">
        <f>SUM(P7:P26)</f>
        <v>64</v>
      </c>
      <c r="Q27" s="25">
        <f>IF(H27&lt;&gt;0,(I27+K27)/H27,"")</f>
        <v>0.9722850381277939</v>
      </c>
    </row>
    <row r="28" spans="1:16" ht="18.75" customHeight="1">
      <c r="A28" s="2"/>
      <c r="I28" s="1">
        <f>I27+K27</f>
        <v>18488</v>
      </c>
      <c r="P28" s="6"/>
    </row>
  </sheetData>
  <sheetProtection/>
  <mergeCells count="18">
    <mergeCell ref="A4:A6"/>
    <mergeCell ref="B4:B6"/>
    <mergeCell ref="G5:G6"/>
    <mergeCell ref="Q4:Q6"/>
    <mergeCell ref="H4:N4"/>
    <mergeCell ref="D4:G4"/>
    <mergeCell ref="K5:L5"/>
    <mergeCell ref="M5:N5"/>
    <mergeCell ref="O4:P4"/>
    <mergeCell ref="O5:O6"/>
    <mergeCell ref="P5:P6"/>
    <mergeCell ref="H1:Q2"/>
    <mergeCell ref="E5:E6"/>
    <mergeCell ref="D5:D6"/>
    <mergeCell ref="C4:C6"/>
    <mergeCell ref="I5:J5"/>
    <mergeCell ref="F5:F6"/>
    <mergeCell ref="H5:H6"/>
  </mergeCells>
  <printOptions/>
  <pageMargins left="0.6692913385826772" right="0.1968503937007874" top="0.51" bottom="0.2755905511811024" header="0.4" footer="0.2362204724409449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2016-09-16T01:12:17Z</cp:lastPrinted>
  <dcterms:created xsi:type="dcterms:W3CDTF">2012-03-10T09:32:36Z</dcterms:created>
  <dcterms:modified xsi:type="dcterms:W3CDTF">2016-09-16T10:29:35Z</dcterms:modified>
  <cp:category/>
  <cp:version/>
  <cp:contentType/>
  <cp:contentStatus/>
</cp:coreProperties>
</file>